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2F315F4C-9288-42BC-B428-4A59DB85A19B}"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ТП'!$A$1:$S$22</definedName>
    <definedName name="Z_222FB211_2350_420C_BFE4_9DA8C9194F22_.wvu.PrintArea" localSheetId="2" hidden="1">'3.1. паспорт Техсостояние ПС'!$A$2:$T$41</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ТП'!$A$1:$S$22</definedName>
    <definedName name="Z_82706164_65D5_46C6_A482_3CEC2F6F0B86_.wvu.PrintArea" localSheetId="2" hidden="1">'3.1. паспорт Техсостояние ПС'!$A$2:$T$41</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ТП'!$A$1:$S$22</definedName>
    <definedName name="Z_B2156467_DABD_4AFC_BC18_E275263FEE82_.wvu.PrintArea" localSheetId="2" hidden="1">'3.1. паспорт Техсостояние ПС'!$A$2:$T$41</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ТП'!$A$1:$S$22</definedName>
    <definedName name="Z_DE20B92D_B76C_4570_8CA1_DE4EE8DD0822_.wvu.PrintArea" localSheetId="2" hidden="1">'3.1. паспорт Техсостояние ПС'!$A$2:$T$41</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 name="_xlnm.Print_Area" localSheetId="10">'7. Паспорт отчет о закупке'!$A$1:$AV$32</definedName>
  </definedNames>
  <calcPr calcId="191029"/>
  <customWorkbookViews>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D27" i="13"/>
  <c r="L27" i="13"/>
  <c r="K27" i="13"/>
  <c r="J27" i="13"/>
  <c r="C49" i="1"/>
  <c r="C48" i="1"/>
  <c r="H33" i="10"/>
  <c r="H34" i="10"/>
  <c r="H32" i="10"/>
  <c r="E33" i="10"/>
  <c r="E34" i="10"/>
  <c r="E32" i="10"/>
  <c r="B21" i="12"/>
  <c r="D44" i="9"/>
  <c r="D39" i="9"/>
  <c r="D35" i="9"/>
  <c r="D31" i="9"/>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c r="E63" i="10" s="1"/>
  <c r="F63" i="10" s="1"/>
  <c r="E61" i="10"/>
  <c r="F61" i="10" s="1"/>
  <c r="C61" i="10"/>
  <c r="X59" i="10"/>
  <c r="T59" i="10"/>
  <c r="P59" i="10"/>
  <c r="X57" i="10"/>
  <c r="T57" i="10"/>
  <c r="P57" i="10"/>
  <c r="L57" i="10"/>
  <c r="H57" i="10"/>
  <c r="AB57" i="10" s="1"/>
  <c r="C57" i="10" s="1"/>
  <c r="E57" i="10" s="1"/>
  <c r="F57" i="10" s="1"/>
  <c r="X55" i="10"/>
  <c r="AB55" i="10" s="1"/>
  <c r="C55" i="10" s="1"/>
  <c r="E55" i="10" s="1"/>
  <c r="F55" i="10" s="1"/>
  <c r="T55" i="10"/>
  <c r="P55" i="10"/>
  <c r="L55" i="10"/>
  <c r="H55" i="10"/>
  <c r="AB54" i="10"/>
  <c r="C54" i="10" s="1"/>
  <c r="E54" i="10" s="1"/>
  <c r="F54" i="10" s="1"/>
  <c r="X60" i="10"/>
  <c r="T60" i="10"/>
  <c r="P60" i="10"/>
  <c r="L60" i="10"/>
  <c r="AB52" i="10"/>
  <c r="C52" i="10" s="1"/>
  <c r="E52" i="10" s="1"/>
  <c r="F52" i="10" s="1"/>
  <c r="AB51" i="10"/>
  <c r="C51" i="10" s="1"/>
  <c r="E51" i="10" s="1"/>
  <c r="F51" i="10" s="1"/>
  <c r="L59" i="10"/>
  <c r="H59" i="10"/>
  <c r="AB59" i="10" s="1"/>
  <c r="C59" i="10" s="1"/>
  <c r="E59" i="10" s="1"/>
  <c r="F59" i="10" s="1"/>
  <c r="AB50" i="10"/>
  <c r="C50" i="10" s="1"/>
  <c r="E50" i="10" s="1"/>
  <c r="F50" i="10" s="1"/>
  <c r="T58" i="10"/>
  <c r="P58" i="10"/>
  <c r="L58" i="10"/>
  <c r="AB49" i="10"/>
  <c r="C49" i="10" s="1"/>
  <c r="E49" i="10" s="1"/>
  <c r="F49" i="10" s="1"/>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AB29" i="10"/>
  <c r="E29" i="10"/>
  <c r="AB28" i="10"/>
  <c r="E28" i="10"/>
  <c r="AB27" i="10"/>
  <c r="AB26" i="10"/>
  <c r="AB25" i="10"/>
  <c r="T24" i="10"/>
  <c r="P24" i="10"/>
  <c r="L24" i="10"/>
  <c r="H24" i="10"/>
  <c r="G24" i="10"/>
  <c r="AD27" i="13"/>
  <c r="X27" i="13"/>
  <c r="P27" i="13"/>
  <c r="R27" i="13" s="1"/>
  <c r="AB26" i="13"/>
  <c r="P26" i="13"/>
  <c r="R26" i="13" s="1"/>
  <c r="G25" i="13"/>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F25" i="13"/>
  <c r="B55" i="12" l="1"/>
  <c r="B54" i="12" s="1"/>
  <c r="B53" i="12"/>
  <c r="B52" i="12" s="1"/>
  <c r="B39" i="12"/>
  <c r="D32" i="9"/>
  <c r="C42" i="9"/>
  <c r="D42" i="9" s="1"/>
  <c r="C44" i="9" s="1"/>
  <c r="AB24" i="10"/>
  <c r="L34" i="10"/>
  <c r="H58" i="10"/>
  <c r="AB58" i="10" s="1"/>
  <c r="C58" i="10" s="1"/>
  <c r="E58" i="10" s="1"/>
  <c r="F58" i="10" s="1"/>
  <c r="X24" i="10"/>
  <c r="H56" i="10"/>
  <c r="AB56" i="10" s="1"/>
  <c r="C56" i="10" s="1"/>
  <c r="E56" i="10" s="1"/>
  <c r="F56" i="10" s="1"/>
  <c r="H60" i="10"/>
  <c r="AB60" i="10" s="1"/>
  <c r="C60" i="10" s="1"/>
  <c r="E60" i="10" s="1"/>
  <c r="F60" i="10" s="1"/>
  <c r="C30" i="10"/>
  <c r="L32" i="10"/>
  <c r="P31" i="10"/>
  <c r="T31" i="10"/>
  <c r="X31" i="10"/>
  <c r="A14" i="6"/>
  <c r="B29" i="12" l="1"/>
  <c r="B30" i="12" s="1"/>
  <c r="B34" i="12"/>
  <c r="B49" i="12"/>
  <c r="B51" i="12" s="1"/>
  <c r="C24" i="10"/>
  <c r="T34" i="10"/>
  <c r="L33" i="10"/>
  <c r="G32" i="10"/>
  <c r="F32" i="10" s="1"/>
  <c r="T33" i="10"/>
  <c r="X34" i="10"/>
  <c r="P33" i="10"/>
  <c r="P34" i="10"/>
  <c r="X33" i="10"/>
  <c r="G33" i="10"/>
  <c r="X32" i="10"/>
  <c r="T32" i="10"/>
  <c r="L31" i="10"/>
  <c r="AB31" i="10" s="1"/>
  <c r="G34" i="10"/>
  <c r="P32" i="10"/>
  <c r="AB32" i="10" s="1"/>
  <c r="G31" i="10"/>
  <c r="F31" i="10" s="1"/>
  <c r="A15" i="4"/>
  <c r="A12" i="4"/>
  <c r="F33" i="10" l="1"/>
  <c r="F34" i="10"/>
  <c r="AB34" i="10"/>
  <c r="AB33" i="10"/>
  <c r="AB30" i="10" s="1"/>
  <c r="F24" i="10"/>
  <c r="E24" i="10"/>
  <c r="A12" i="5"/>
  <c r="A5" i="8"/>
  <c r="A5" i="7"/>
  <c r="A4" i="6"/>
  <c r="A5" i="5"/>
  <c r="A5" i="4"/>
  <c r="A6" i="3"/>
  <c r="A4" i="2"/>
  <c r="A15" i="8"/>
  <c r="A12" i="8"/>
  <c r="A9" i="8"/>
  <c r="A15" i="7"/>
  <c r="A12" i="7"/>
  <c r="A9" i="7"/>
  <c r="A11" i="6"/>
  <c r="A8" i="6"/>
  <c r="A9" i="4"/>
  <c r="A15" i="5"/>
  <c r="A9" i="5"/>
  <c r="A16" i="3"/>
  <c r="A13" i="3"/>
  <c r="A10" i="3"/>
  <c r="A14" i="2"/>
  <c r="A11" i="2"/>
  <c r="A8" i="2"/>
</calcChain>
</file>

<file path=xl/sharedStrings.xml><?xml version="1.0" encoding="utf-8"?>
<sst xmlns="http://schemas.openxmlformats.org/spreadsheetml/2006/main" count="2174" uniqueCount="571">
  <si>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</si>
  <si>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</si>
  <si>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</si>
  <si>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</si>
  <si>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</si>
  <si>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</si>
  <si>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</si>
  <si>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</si>
  <si>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</si>
  <si>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</si>
  <si>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</si>
  <si>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</si>
  <si>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</si>
  <si>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</si>
  <si>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</si>
  <si>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</si>
  <si>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</si>
  <si>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</si>
  <si>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</si>
  <si>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</si>
  <si>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</si>
  <si>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</si>
  <si>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</si>
  <si>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</si>
  <si>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</si>
  <si>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</si>
  <si>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</si>
  <si>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</si>
  <si>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</si>
  <si>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</si>
  <si>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</si>
  <si>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</si>
  <si>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</si>
  <si>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</si>
  <si>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</si>
  <si>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</si>
  <si>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</si>
  <si>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</si>
  <si>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</si>
  <si>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</si>
  <si>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</si>
  <si>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</si>
  <si>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</si>
  <si>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</si>
  <si>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</si>
  <si>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</si>
  <si>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</si>
  <si>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</si>
  <si>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</si>
  <si>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</si>
  <si>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</si>
  <si>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</si>
  <si>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</si>
  <si>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</si>
  <si>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</si>
  <si>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</si>
  <si>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</si>
  <si>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</si>
  <si>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</si>
  <si>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</si>
  <si>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</si>
  <si>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</si>
  <si>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</si>
  <si>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</si>
  <si>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</si>
  <si>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</si>
  <si>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</si>
  <si>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</si>
  <si>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</si>
  <si>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</si>
  <si>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</si>
  <si>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</si>
  <si>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</si>
  <si>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</si>
  <si>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</si>
  <si>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</si>
  <si>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</si>
  <si>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</si>
  <si>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</si>
  <si>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</si>
  <si>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</si>
  <si>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</si>
  <si>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</si>
  <si>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</si>
  <si>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</si>
  <si>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</si>
  <si>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</si>
  <si>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</si>
  <si>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</si>
  <si>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</si>
  <si>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</si>
  <si>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</si>
  <si>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</si>
  <si>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</si>
  <si>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</si>
  <si>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</si>
  <si>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</si>
  <si>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</si>
  <si>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</si>
  <si>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</si>
  <si>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</si>
  <si>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</si>
  <si>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</si>
  <si>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</si>
  <si>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</si>
  <si>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</si>
  <si>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</si>
  <si>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</si>
  <si>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</si>
  <si>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</si>
  <si>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</si>
  <si>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</si>
  <si>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</si>
  <si>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</si>
  <si>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</si>
  <si>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</si>
  <si>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</si>
  <si>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</si>
  <si>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</si>
  <si>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</si>
  <si>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</si>
  <si>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</si>
  <si>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</si>
  <si>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</si>
  <si>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</si>
  <si>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</si>
  <si>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</si>
  <si>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</si>
  <si>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</si>
  <si>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</si>
  <si>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</si>
  <si>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</si>
  <si>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</si>
  <si>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</si>
  <si>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</si>
  <si>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</si>
  <si>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</si>
  <si>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</si>
  <si>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</si>
  <si>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</si>
  <si>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</si>
  <si>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</si>
  <si>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</si>
  <si>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</si>
  <si>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</si>
  <si>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</si>
  <si>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</si>
  <si>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</si>
  <si>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</si>
  <si>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</si>
  <si>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</si>
  <si>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</si>
  <si>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</si>
  <si>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</si>
  <si>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</si>
  <si>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</si>
  <si>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</si>
  <si>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</si>
  <si>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</si>
  <si>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</si>
  <si>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</si>
  <si>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</si>
  <si>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</si>
  <si>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</si>
  <si>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</si>
  <si>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</si>
  <si>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</si>
  <si>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</si>
  <si>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</si>
  <si>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</si>
  <si>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</si>
  <si>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</si>
  <si>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</si>
  <si>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</si>
  <si>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</si>
  <si>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</si>
  <si>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</si>
  <si>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</si>
  <si>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</si>
  <si>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</si>
  <si>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</si>
  <si>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</si>
  <si>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</si>
  <si>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</si>
  <si>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</si>
  <si>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</si>
  <si>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</si>
  <si>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</si>
  <si>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</si>
  <si>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</si>
  <si>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</si>
  <si>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</si>
  <si>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</si>
  <si>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</si>
  <si>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</si>
  <si>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</si>
  <si>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</si>
  <si>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</si>
  <si>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</si>
  <si>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</si>
  <si>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</si>
  <si>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</si>
  <si>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</si>
  <si>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</si>
  <si>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</si>
  <si>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</si>
  <si>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</si>
  <si>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</si>
  <si>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</si>
  <si>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</si>
  <si>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</si>
  <si>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</si>
  <si>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</si>
  <si>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</si>
  <si>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</si>
  <si>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</si>
  <si>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</si>
  <si>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</si>
  <si>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</si>
  <si>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</si>
  <si>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</si>
  <si>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</si>
  <si>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</si>
  <si>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</si>
  <si>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</si>
  <si>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</si>
  <si>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</si>
  <si>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</si>
  <si>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</si>
  <si>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</si>
  <si>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</si>
  <si>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</si>
  <si>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</si>
  <si>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</si>
  <si>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</si>
  <si>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</si>
  <si>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</si>
  <si>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</si>
  <si>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</si>
  <si>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</si>
  <si>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</si>
  <si>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</si>
  <si>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</si>
  <si>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</si>
  <si>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</si>
  <si>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</si>
  <si>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</si>
  <si>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</si>
  <si>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</si>
  <si>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</si>
  <si>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</si>
  <si>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</si>
  <si>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</si>
  <si>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</si>
  <si>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</si>
  <si>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</si>
  <si>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</si>
  <si>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</si>
  <si>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</si>
  <si>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</si>
  <si>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</si>
  <si>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</si>
  <si>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</si>
  <si>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</si>
  <si>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</si>
  <si>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</si>
  <si>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</si>
  <si>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</si>
  <si>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</si>
  <si>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</si>
  <si>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</si>
  <si>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</si>
  <si>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</si>
  <si>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</si>
  <si>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</si>
  <si>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</si>
  <si>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</si>
  <si>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</si>
  <si>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</si>
  <si>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</si>
  <si>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</si>
  <si>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</si>
  <si>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</si>
  <si>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</si>
  <si>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</si>
  <si>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</si>
  <si>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</si>
  <si>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</si>
  <si>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</si>
  <si>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</si>
  <si>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</si>
  <si>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</si>
  <si>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</si>
  <si>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</si>
  <si>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</si>
  <si>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</si>
  <si>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</si>
  <si>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</si>
  <si>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</si>
  <si>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</si>
  <si>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</si>
  <si>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</si>
  <si>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</si>
  <si>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</si>
  <si>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</si>
  <si>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</si>
  <si>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</si>
  <si>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</si>
  <si>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</si>
  <si>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</si>
  <si>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</si>
  <si>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</si>
  <si>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</si>
  <si>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</si>
  <si>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</si>
  <si>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</si>
  <si>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</si>
  <si>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</si>
  <si>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</si>
  <si>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</si>
  <si>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</si>
  <si>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</si>
  <si>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</si>
  <si>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</si>
  <si>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</si>
  <si>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</si>
  <si>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</si>
  <si>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</si>
  <si>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</si>
  <si>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</si>
  <si>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</si>
  <si>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</si>
  <si>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</si>
  <si>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</si>
  <si>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</si>
  <si>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</si>
  <si>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</si>
  <si>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</si>
  <si>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</si>
  <si>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</si>
  <si>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</si>
  <si>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</si>
  <si>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</si>
  <si>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</si>
  <si>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</si>
  <si>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</si>
  <si>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</si>
  <si>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</si>
  <si>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</si>
  <si>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</si>
  <si>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</si>
  <si>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</si>
  <si>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</si>
  <si>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</si>
  <si>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</si>
  <si>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</si>
  <si>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</si>
  <si>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</si>
  <si>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</si>
  <si>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</si>
  <si>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</si>
  <si>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</si>
  <si>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</si>
  <si>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</si>
  <si>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</si>
  <si>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</si>
  <si>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</si>
  <si>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</si>
  <si>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</si>
  <si>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</si>
  <si>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</si>
  <si>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</si>
  <si>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</si>
  <si>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</si>
  <si>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</si>
  <si>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</si>
  <si>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</si>
  <si>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</si>
  <si>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</si>
  <si>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</si>
  <si>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</si>
  <si>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</si>
  <si>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</si>
  <si>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</si>
  <si>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</si>
  <si>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</si>
  <si>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</si>
  <si>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</si>
  <si>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</si>
  <si>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</si>
  <si>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</si>
  <si>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</si>
  <si>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</si>
  <si>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</si>
  <si>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</si>
  <si>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</si>
  <si>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</si>
  <si>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</si>
  <si>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</si>
  <si>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</si>
  <si>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</si>
  <si>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</si>
  <si>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</si>
  <si>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</si>
  <si>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</si>
  <si>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</si>
  <si>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</si>
  <si>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</si>
  <si>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</si>
  <si>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</si>
  <si>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</si>
  <si>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</si>
  <si>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</si>
  <si>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</si>
  <si>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</si>
  <si>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</si>
  <si>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</si>
  <si>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</si>
  <si>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</si>
  <si>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</si>
  <si>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</si>
  <si>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</si>
  <si>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</si>
  <si>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</si>
  <si>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</si>
  <si>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</si>
  <si>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</si>
  <si>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</si>
  <si>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</si>
  <si>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</si>
  <si>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</si>
  <si>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</si>
  <si>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</si>
  <si>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</si>
  <si>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</si>
  <si>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</si>
  <si>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</si>
  <si>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</si>
  <si>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</si>
  <si>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</si>
  <si>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</si>
  <si>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</si>
  <si>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</si>
  <si>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</si>
  <si>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</si>
  <si>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</si>
  <si>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</si>
  <si>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</si>
  <si>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</si>
  <si>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</si>
  <si>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</si>
  <si>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</si>
  <si>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</si>
  <si>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</si>
  <si>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</si>
  <si>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</si>
  <si>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</si>
  <si>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</si>
  <si>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</si>
  <si>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</si>
  <si>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</si>
  <si>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</si>
  <si>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</si>
  <si>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</si>
  <si>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</si>
  <si>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</si>
  <si>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</si>
  <si>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</si>
  <si>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</si>
  <si>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</si>
  <si>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</si>
  <si>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</si>
  <si>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</si>
  <si>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</si>
  <si>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</si>
  <si>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</si>
  <si>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</si>
  <si>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не относится</t>
  </si>
  <si>
    <t>Реализация в установленный срок</t>
  </si>
  <si>
    <t>Год 2025</t>
  </si>
  <si>
    <t>Год 2026</t>
  </si>
  <si>
    <t>Год 2027</t>
  </si>
  <si>
    <t>АО"ССК"</t>
  </si>
  <si>
    <t>г.о.Новокуйбышевск</t>
  </si>
  <si>
    <t>от «__» _____ 20 _ г. №___</t>
  </si>
  <si>
    <t>от «__» _____ 20   г. №___</t>
  </si>
  <si>
    <t>ЗТП-19</t>
  </si>
  <si>
    <t>ТМ 6/0,4</t>
  </si>
  <si>
    <t>ТМГ 6/0,4</t>
  </si>
  <si>
    <t>P_0072</t>
  </si>
  <si>
    <t>этапность отсутствует</t>
  </si>
  <si>
    <t>1.2.1.1</t>
  </si>
  <si>
    <t>Цели (указать укрупненные цели в соответствии с приложением ___)</t>
  </si>
  <si>
    <t>АО"ССК"Центральные Электрические Сети</t>
  </si>
  <si>
    <t xml:space="preserve">Самарская область </t>
  </si>
  <si>
    <t>"не влияет"</t>
  </si>
  <si>
    <t>Год раскрытия информации: 2025 год</t>
  </si>
  <si>
    <t>Развитие электрической сети/усиление существующей электрической сети</t>
  </si>
  <si>
    <t>Производится замена силовых трансформаторов - 2 шт на 400 кВА</t>
  </si>
  <si>
    <t>Реконструкция ЗТП-19 с заменой силовых трансформаторов 2х180 кВА на 2х400 кВА</t>
  </si>
  <si>
    <t xml:space="preserve"> +      (Приказ № 125/1 от 15.05.2025)</t>
  </si>
  <si>
    <t>Лист осмотра б/н  от 08.07.2024г.</t>
  </si>
  <si>
    <t>0,171 МВА 19.06.2024</t>
  </si>
  <si>
    <t xml:space="preserve">Показатель увеличения мощности силового трансформатора на подстанции, не связанного с осуществлением технологического присоединения к электрическим сетям 6 кВ - 0,44 МВА                                   </t>
  </si>
  <si>
    <t>ЗТП</t>
  </si>
  <si>
    <t>2019</t>
  </si>
  <si>
    <t>Акт технического состояния б/н от 08.07.2024г.</t>
  </si>
  <si>
    <t>Увлажнения изоляции, коррозия бака, радиаторов, вибрация при работе трансформатора, нагрев магнитопровода. Срок эксплуатации  трансформатора более 62 лет.</t>
  </si>
  <si>
    <t>Увлажнения изоляции, коррозия бака, радиаторов, вибрация при работе трансформатора, нагрев магнитопровода</t>
  </si>
  <si>
    <t>С</t>
  </si>
  <si>
    <t>Работа</t>
  </si>
  <si>
    <t xml:space="preserve">Выполнение проектных работ по объекту: «Реконструкция оборудования ЗТП-19 с заменой силовых трансформаторов» г.о. Новокуйбышевск Самарская область
</t>
  </si>
  <si>
    <t>БДР</t>
  </si>
  <si>
    <t>Безальтернативная закупка</t>
  </si>
  <si>
    <t>ООО "Инстрэл"</t>
  </si>
  <si>
    <t>п. 7.2.1.12 Положения о закупке товаров, работ, услуг АО "ССК"</t>
  </si>
  <si>
    <t>Выполнение строительно-монтажных работ по объекту: «Реконструкция оборудования ЗТП-19 с заменой силовых трансформаторов» г.о Новокуйбышевск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</si>
  <si>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</si>
  <si>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</si>
  <si>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«Электрум»</t>
  </si>
  <si>
    <t>https://zakupki.gov.ru</t>
  </si>
  <si>
    <t xml:space="preserve"> </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</si>
  <si>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</si>
  <si>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</si>
  <si>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</si>
  <si>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</si>
  <si>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</si>
  <si>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</si>
  <si>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</si>
  <si>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</si>
  <si>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</si>
  <si>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</si>
  <si>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</si>
  <si>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</si>
  <si>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</si>
  <si>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</si>
  <si>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</si>
  <si>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</si>
  <si>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</si>
  <si>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</si>
  <si>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</si>
  <si>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</si>
  <si>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</si>
  <si>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</si>
  <si>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</si>
  <si>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</si>
  <si>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</si>
  <si>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</si>
  <si>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</si>
  <si>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</si>
  <si>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</si>
  <si>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</si>
  <si>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</si>
  <si>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</si>
  <si>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</si>
  <si>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</si>
  <si>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Реконструкция оборудования ЗТП-19 с заменой силовых трансформаторов (замена  двух ТМГ 180 кВА на ТМГ 6/0,4/400 кВА 2 шт.) г.о. Новокуйбышевск Самарская область</t>
  </si>
  <si>
    <t xml:space="preserve">0,8 МВА (0,44 МВА), </t>
  </si>
  <si>
    <t xml:space="preserve">Самарская область, г.о. Новокуйбышевск </t>
  </si>
  <si>
    <t>11.09.2023</t>
  </si>
  <si>
    <t>30.09.2025</t>
  </si>
  <si>
    <t>договор на ПИР № 20535 от 11.09.2023 подрядчик ООО "ИНСТРЭЛ"</t>
  </si>
  <si>
    <t>объем заключенного договора в ценах 2023 года с НДС, млн. руб.</t>
  </si>
  <si>
    <t>договор на СМР № 1776 от 30.09.2025 подрядчик ООО "Электрум"</t>
  </si>
  <si>
    <t>объем заключенного договора в ценах 2025 года с НДС, млн. руб.</t>
  </si>
  <si>
    <t>ООО "ИНСТРЭЛ"</t>
  </si>
  <si>
    <t>ООО "Электрум"</t>
  </si>
  <si>
    <t>15.05.2025</t>
  </si>
  <si>
    <t>Приказ об утверждении ПСД  № 125/1 от 15.05.2025</t>
  </si>
  <si>
    <t>Год ввода трансформаторов в работу 1952. Требуется реконструция КТП в связи с физическим износом: увлажнение изоляции, коррозия бака, радиаторов, вибрация при работе трансформатора, нагрев магнитопровода.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трансформаторов с увеличением мощности с 2х180 кВА на 2х400 кВА,  для последующего разделения длинных фидеров 0,4 кВ (перевод нагрузок с другой ТП) для повышения параметров ЭЭ у потребителей, снижения технологических потерь в линиях.</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</si>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</sst>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_ ;\-#,##0.000\ "/>
    <numFmt numFmtId="188" formatCode="#,##0.000"/>
    <numFmt numFmtId="189" formatCode="0.000"/>
    <numFmt numFmtId="190" formatCode="#,##0.00\ _₽"/>
    <numFmt numFmtId="191" formatCode="0.00000000"/>
    <numFmt numFmtId="192" formatCode="0.000000"/>
    <numFmt numFmtId="193" formatCode="0.00000"/>
    <numFmt numFmtId="194" formatCode="0.000000000"/>
    <numFmt numFmtId="195" formatCode="[$-419]mmmm\ yyyy;@"/>
    <numFmt numFmtId="196" formatCode="0.000;\-0;0;@"/>
  </numFmts>
  <fonts count="12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name val="Times New Roman"/>
      <family val="2"/>
    </font>
    <font>
      <sz val="12"/>
      <color theme="1"/>
      <name val="Calibri"/>
      <family val="2"/>
      <charset val="204"/>
      <scheme val="minor"/>
    </font>
    <font>
      <sz val="8"/>
      <color rgb="FF000000"/>
      <name val="Times New Roman"/>
      <family val="1"/>
      <charset val="204"/>
    </font>
    <font>
      <sz val="8"/>
      <color rgb="FF334059"/>
      <name val="Roboto"/>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5" fontId="76" fillId="0" borderId="0" applyFont="0" applyFill="0" applyBorder="0" applyAlignment="0" applyProtection="0"/>
    <xf numFmtId="0" fontId="3" fillId="0" borderId="0"/>
    <xf numFmtId="0" fontId="76"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78" fillId="0" borderId="0">
      <alignment vertical="top"/>
    </xf>
    <xf numFmtId="168" fontId="78"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6" fillId="0" borderId="0" applyFont="0" applyFill="0" applyBorder="0" applyAlignment="0" applyProtection="0"/>
    <xf numFmtId="0" fontId="29" fillId="0" borderId="0"/>
    <xf numFmtId="164" fontId="76" fillId="0" borderId="0" applyFont="0" applyFill="0" applyBorder="0" applyAlignment="0" applyProtection="0"/>
    <xf numFmtId="0" fontId="76"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1" fillId="0" borderId="0"/>
    <xf numFmtId="0" fontId="82" fillId="0" borderId="0"/>
    <xf numFmtId="0" fontId="60" fillId="0" borderId="0"/>
    <xf numFmtId="0" fontId="82" fillId="0" borderId="0"/>
    <xf numFmtId="0" fontId="83" fillId="0" borderId="0">
      <alignment vertical="top"/>
    </xf>
    <xf numFmtId="0" fontId="60" fillId="0" borderId="0"/>
    <xf numFmtId="0" fontId="84" fillId="57" borderId="11" applyNumberFormat="0">
      <alignment readingOrder="1"/>
      <protection locked="0"/>
    </xf>
    <xf numFmtId="0" fontId="82" fillId="0" borderId="0"/>
    <xf numFmtId="0" fontId="82" fillId="0" borderId="0"/>
    <xf numFmtId="0" fontId="82" fillId="0" borderId="0"/>
    <xf numFmtId="0" fontId="82" fillId="0" borderId="0"/>
    <xf numFmtId="0" fontId="60" fillId="0" borderId="0"/>
    <xf numFmtId="0" fontId="82" fillId="0" borderId="0"/>
    <xf numFmtId="0" fontId="81" fillId="0" borderId="0"/>
    <xf numFmtId="0" fontId="82" fillId="0" borderId="0"/>
    <xf numFmtId="0" fontId="82" fillId="0" borderId="0"/>
    <xf numFmtId="0" fontId="60" fillId="0" borderId="0"/>
    <xf numFmtId="0" fontId="60" fillId="0" borderId="0"/>
    <xf numFmtId="0" fontId="29" fillId="0" borderId="0"/>
    <xf numFmtId="0" fontId="81" fillId="0" borderId="0"/>
    <xf numFmtId="0" fontId="60" fillId="0" borderId="0"/>
    <xf numFmtId="0" fontId="81" fillId="0" borderId="0"/>
    <xf numFmtId="0" fontId="81" fillId="0" borderId="0"/>
    <xf numFmtId="0" fontId="29" fillId="0" borderId="0"/>
    <xf numFmtId="0" fontId="29" fillId="0" borderId="0"/>
    <xf numFmtId="0" fontId="29" fillId="0" borderId="0"/>
    <xf numFmtId="0" fontId="29" fillId="0" borderId="0"/>
    <xf numFmtId="0" fontId="85"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5" fillId="36" borderId="0" applyNumberFormat="0" applyBorder="0" applyAlignment="0" applyProtection="0"/>
    <xf numFmtId="0" fontId="75" fillId="40" borderId="0" applyNumberFormat="0" applyBorder="0" applyAlignment="0" applyProtection="0"/>
    <xf numFmtId="0" fontId="75" fillId="44" borderId="0" applyNumberFormat="0" applyBorder="0" applyAlignment="0" applyProtection="0"/>
    <xf numFmtId="0" fontId="75" fillId="48" borderId="0" applyNumberFormat="0" applyBorder="0" applyAlignment="0" applyProtection="0"/>
    <xf numFmtId="0" fontId="75" fillId="52" borderId="0" applyNumberFormat="0" applyBorder="0" applyAlignment="0" applyProtection="0"/>
    <xf numFmtId="0" fontId="75" fillId="56" borderId="0" applyNumberFormat="0" applyBorder="0" applyAlignment="0" applyProtection="0"/>
    <xf numFmtId="0" fontId="17" fillId="16" borderId="0" applyNumberFormat="0" applyBorder="0" applyAlignment="0" applyProtection="0"/>
    <xf numFmtId="0" fontId="86" fillId="59"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1"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7" fillId="63"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5" borderId="0" applyNumberFormat="0" applyBorder="0" applyAlignment="0" applyProtection="0"/>
    <xf numFmtId="0" fontId="17" fillId="17" borderId="0" applyNumberFormat="0" applyBorder="0" applyAlignment="0" applyProtection="0"/>
    <xf numFmtId="0" fontId="86" fillId="66"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7" fillId="70"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71" borderId="0" applyNumberFormat="0" applyBorder="0" applyAlignment="0" applyProtection="0"/>
    <xf numFmtId="0" fontId="17" fillId="18" borderId="0" applyNumberFormat="0" applyBorder="0" applyAlignment="0" applyProtection="0"/>
    <xf numFmtId="0" fontId="86" fillId="72"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69"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7" fillId="62"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6" borderId="0" applyNumberFormat="0" applyBorder="0" applyAlignment="0" applyProtection="0"/>
    <xf numFmtId="0" fontId="17" fillId="13" borderId="0" applyNumberFormat="0" applyBorder="0" applyAlignment="0" applyProtection="0"/>
    <xf numFmtId="0" fontId="86" fillId="69"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2"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7" fillId="62"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77" borderId="0" applyNumberFormat="0" applyBorder="0" applyAlignment="0" applyProtection="0"/>
    <xf numFmtId="0" fontId="17" fillId="14" borderId="0" applyNumberFormat="0" applyBorder="0" applyAlignment="0" applyProtection="0"/>
    <xf numFmtId="0" fontId="86" fillId="59"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61" borderId="0" applyNumberFormat="0" applyBorder="0" applyAlignment="0" applyProtection="0"/>
    <xf numFmtId="0" fontId="87" fillId="61"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17" fillId="19" borderId="0" applyNumberFormat="0" applyBorder="0" applyAlignment="0" applyProtection="0"/>
    <xf numFmtId="0" fontId="86" fillId="78" borderId="0" applyNumberFormat="0" applyBorder="0" applyAlignment="0" applyProtection="0"/>
    <xf numFmtId="0" fontId="86" fillId="68"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7" fillId="79"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1" borderId="0" applyNumberFormat="0" applyBorder="0" applyAlignment="0" applyProtection="0"/>
    <xf numFmtId="0" fontId="45" fillId="0" borderId="0"/>
    <xf numFmtId="49" fontId="85" fillId="4" borderId="1">
      <alignment horizontal="left" vertical="top"/>
      <protection locked="0"/>
    </xf>
    <xf numFmtId="49" fontId="85" fillId="4" borderId="1">
      <alignment horizontal="left" vertical="top"/>
      <protection locked="0"/>
    </xf>
    <xf numFmtId="49" fontId="85" fillId="0" borderId="1">
      <alignment horizontal="left" vertical="top"/>
      <protection locked="0"/>
    </xf>
    <xf numFmtId="49" fontId="85" fillId="0" borderId="1">
      <alignment horizontal="left" vertical="top"/>
      <protection locked="0"/>
    </xf>
    <xf numFmtId="49" fontId="85" fillId="82" borderId="1">
      <alignment horizontal="left" vertical="top"/>
      <protection locked="0"/>
    </xf>
    <xf numFmtId="49" fontId="85" fillId="82" borderId="1">
      <alignment horizontal="left" vertical="top"/>
      <protection locked="0"/>
    </xf>
    <xf numFmtId="0" fontId="85" fillId="0" borderId="0">
      <alignment horizontal="left" vertical="top" wrapText="1"/>
    </xf>
    <xf numFmtId="0" fontId="88" fillId="0" borderId="59">
      <alignment horizontal="left" vertical="top" wrapText="1"/>
    </xf>
    <xf numFmtId="49" fontId="45" fillId="0" borderId="0">
      <alignment horizontal="left" vertical="top" wrapText="1"/>
      <protection locked="0"/>
    </xf>
    <xf numFmtId="0" fontId="89"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5" fillId="0" borderId="0">
      <alignment horizontal="right" vertical="top"/>
      <protection locked="0"/>
    </xf>
    <xf numFmtId="49" fontId="85" fillId="4" borderId="1">
      <alignment horizontal="right" vertical="top"/>
      <protection locked="0"/>
    </xf>
    <xf numFmtId="49" fontId="85" fillId="4" borderId="1">
      <alignment horizontal="right" vertical="top"/>
      <protection locked="0"/>
    </xf>
    <xf numFmtId="0" fontId="85" fillId="4" borderId="1">
      <alignment horizontal="right" vertical="top"/>
      <protection locked="0"/>
    </xf>
    <xf numFmtId="0" fontId="85" fillId="4" borderId="1">
      <alignment horizontal="right" vertical="top"/>
      <protection locked="0"/>
    </xf>
    <xf numFmtId="49" fontId="85" fillId="0" borderId="1">
      <alignment horizontal="right" vertical="top"/>
      <protection locked="0"/>
    </xf>
    <xf numFmtId="49" fontId="85" fillId="0" borderId="1">
      <alignment horizontal="right" vertical="top"/>
      <protection locked="0"/>
    </xf>
    <xf numFmtId="0" fontId="85" fillId="0" borderId="1">
      <alignment horizontal="right" vertical="top"/>
      <protection locked="0"/>
    </xf>
    <xf numFmtId="0" fontId="85" fillId="0" borderId="1">
      <alignment horizontal="right" vertical="top"/>
      <protection locked="0"/>
    </xf>
    <xf numFmtId="49" fontId="85" fillId="82" borderId="1">
      <alignment horizontal="right" vertical="top"/>
      <protection locked="0"/>
    </xf>
    <xf numFmtId="49" fontId="85" fillId="82" borderId="1">
      <alignment horizontal="right" vertical="top"/>
      <protection locked="0"/>
    </xf>
    <xf numFmtId="0" fontId="85" fillId="82" borderId="1">
      <alignment horizontal="right" vertical="top"/>
      <protection locked="0"/>
    </xf>
    <xf numFmtId="0" fontId="85" fillId="82" borderId="1">
      <alignment horizontal="right" vertical="top"/>
      <protection locked="0"/>
    </xf>
    <xf numFmtId="49" fontId="45" fillId="0" borderId="0">
      <alignment horizontal="right" vertical="top" wrapText="1"/>
      <protection locked="0"/>
    </xf>
    <xf numFmtId="0" fontId="89" fillId="0" borderId="0">
      <alignment horizontal="right" vertical="top" wrapText="1"/>
    </xf>
    <xf numFmtId="49" fontId="45" fillId="0" borderId="0">
      <alignment horizontal="center" vertical="top" wrapText="1"/>
      <protection locked="0"/>
    </xf>
    <xf numFmtId="0" fontId="88" fillId="0" borderId="59">
      <alignment horizontal="center" vertical="top" wrapText="1"/>
    </xf>
    <xf numFmtId="49" fontId="85" fillId="0" borderId="1">
      <alignment horizontal="center" vertical="top" wrapText="1"/>
      <protection locked="0"/>
    </xf>
    <xf numFmtId="49" fontId="85" fillId="0" borderId="1">
      <alignment horizontal="center" vertical="top" wrapText="1"/>
      <protection locked="0"/>
    </xf>
    <xf numFmtId="0" fontId="85" fillId="0" borderId="1">
      <alignment horizontal="center" vertical="top" wrapText="1"/>
      <protection locked="0"/>
    </xf>
    <xf numFmtId="0" fontId="85" fillId="0" borderId="1">
      <alignment horizontal="center" vertical="top" wrapText="1"/>
      <protection locked="0"/>
    </xf>
    <xf numFmtId="0" fontId="31" fillId="3" borderId="0" applyNumberFormat="0" applyBorder="0" applyAlignment="0" applyProtection="0"/>
    <xf numFmtId="171" fontId="90" fillId="0" borderId="0" applyFill="0" applyBorder="0" applyAlignment="0"/>
    <xf numFmtId="172" fontId="90" fillId="0" borderId="0" applyFill="0" applyBorder="0" applyAlignment="0"/>
    <xf numFmtId="173" fontId="90" fillId="0" borderId="0" applyFill="0" applyBorder="0" applyAlignment="0"/>
    <xf numFmtId="174" fontId="90" fillId="0" borderId="0" applyFill="0" applyBorder="0" applyAlignment="0"/>
    <xf numFmtId="175" fontId="90" fillId="0" borderId="0" applyFill="0" applyBorder="0" applyAlignment="0"/>
    <xf numFmtId="171" fontId="90" fillId="0" borderId="0" applyFill="0" applyBorder="0" applyAlignment="0"/>
    <xf numFmtId="176" fontId="90" fillId="0" borderId="0" applyFill="0" applyBorder="0" applyAlignment="0"/>
    <xf numFmtId="172" fontId="90"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0" fillId="0" borderId="0" applyFill="0" applyBorder="0" applyAlignment="0"/>
    <xf numFmtId="0" fontId="9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2" fillId="83"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5"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7" borderId="0" applyNumberFormat="0" applyBorder="0" applyAlignment="0" applyProtection="0"/>
    <xf numFmtId="171" fontId="93" fillId="0" borderId="0" applyFill="0" applyBorder="0" applyAlignment="0"/>
    <xf numFmtId="172"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4" fillId="0" borderId="0"/>
    <xf numFmtId="0" fontId="32" fillId="0" borderId="0" applyNumberFormat="0" applyFill="0" applyBorder="0" applyAlignment="0" applyProtection="0"/>
    <xf numFmtId="0" fontId="35" fillId="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95" fillId="0" borderId="60" applyNumberFormat="0" applyAlignment="0" applyProtection="0">
      <alignment horizontal="left" vertical="center"/>
    </xf>
    <xf numFmtId="0" fontId="95"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85" fillId="0" borderId="61"/>
    <xf numFmtId="0" fontId="16" fillId="0" borderId="0"/>
    <xf numFmtId="0" fontId="78" fillId="88" borderId="0"/>
    <xf numFmtId="0" fontId="78" fillId="88" borderId="0"/>
    <xf numFmtId="0" fontId="45" fillId="0" borderId="0"/>
    <xf numFmtId="0" fontId="60" fillId="0" borderId="0"/>
    <xf numFmtId="0" fontId="45" fillId="23" borderId="18"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98" fillId="0" borderId="0" applyFill="0" applyBorder="0" applyAlignment="0"/>
    <xf numFmtId="172" fontId="98" fillId="0" borderId="0" applyFill="0" applyBorder="0" applyAlignment="0"/>
    <xf numFmtId="171" fontId="98" fillId="0" borderId="0" applyFill="0" applyBorder="0" applyAlignment="0"/>
    <xf numFmtId="176" fontId="98" fillId="0" borderId="0" applyFill="0" applyBorder="0" applyAlignment="0"/>
    <xf numFmtId="172" fontId="98" fillId="0" borderId="0" applyFill="0" applyBorder="0" applyAlignment="0"/>
    <xf numFmtId="4" fontId="99" fillId="22" borderId="63"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90" fillId="89" borderId="12" applyNumberFormat="0" applyProtection="0">
      <alignment vertical="center"/>
    </xf>
    <xf numFmtId="4" fontId="101" fillId="89" borderId="1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99" fillId="22" borderId="63"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90" fillId="89" borderId="12" applyNumberFormat="0" applyProtection="0">
      <alignment horizontal="left" vertical="center" indent="1"/>
    </xf>
    <xf numFmtId="4" fontId="90" fillId="89" borderId="12" applyNumberFormat="0" applyProtection="0">
      <alignment horizontal="left" vertical="center"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102" fillId="57" borderId="64" applyNumberFormat="0" applyProtection="0">
      <alignment horizontal="center"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90" fillId="90" borderId="1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90" fillId="91" borderId="1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90" fillId="93" borderId="12"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90" fillId="94" borderId="1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90" fillId="95" borderId="1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90" fillId="96" borderId="1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90" fillId="97" borderId="1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90" fillId="98" borderId="1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90" fillId="100" borderId="1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99" fillId="101" borderId="12"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90"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3"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4" fillId="103" borderId="64" applyNumberFormat="0" applyProtection="0">
      <alignment horizontal="left" vertical="center" wrapText="1"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4" fillId="108" borderId="64" applyNumberFormat="0" applyProtection="0">
      <alignment horizontal="left" vertical="center" wrapText="1"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0" fontId="29" fillId="109" borderId="64" applyNumberFormat="0" applyProtection="0">
      <alignment horizontal="left" vertical="center" wrapText="1" indent="2"/>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29" fillId="104" borderId="63" applyNumberFormat="0" applyProtection="0">
      <alignment horizontal="left" vertical="center" indent="1"/>
    </xf>
    <xf numFmtId="0" fontId="105" fillId="108" borderId="64" applyNumberFormat="0" applyProtection="0">
      <alignment horizontal="center" vertical="center" wrapTex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29" fillId="106" borderId="63" applyNumberFormat="0" applyProtection="0">
      <alignment horizontal="left" vertical="center" indent="1"/>
    </xf>
    <xf numFmtId="0" fontId="105" fillId="112" borderId="64" applyNumberFormat="0" applyProtection="0">
      <alignment horizontal="center" vertical="center" wrapTex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29" fillId="114" borderId="12" applyNumberFormat="0" applyProtection="0">
      <alignment horizontal="left" vertical="center"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29" fillId="57" borderId="12" applyNumberFormat="0" applyProtection="0">
      <alignment horizontal="left" vertical="center"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29" fillId="115" borderId="1" applyNumberFormat="0">
      <protection locked="0"/>
    </xf>
    <xf numFmtId="0" fontId="106" fillId="104" borderId="67" applyBorder="0"/>
    <xf numFmtId="4" fontId="90" fillId="116" borderId="12"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1" fillId="116" borderId="12"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90" fillId="116" borderId="12"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90" fillId="116" borderId="12" applyNumberFormat="0" applyProtection="0">
      <alignment horizontal="left" vertical="center"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4" fontId="90" fillId="103" borderId="1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1" fillId="103" borderId="1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0" fontId="29" fillId="57" borderId="68" applyNumberFormat="0" applyProtection="0">
      <alignment horizontal="left"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0" fontId="105" fillId="7" borderId="64" applyNumberFormat="0" applyProtection="0">
      <alignment horizontal="center" vertical="center"/>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8" fillId="0" borderId="0" applyNumberFormat="0" applyProtection="0"/>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0" fontId="100" fillId="119" borderId="1"/>
    <xf numFmtId="0" fontId="100" fillId="119" borderId="1"/>
    <xf numFmtId="4" fontId="98" fillId="103" borderId="1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0" fontId="85" fillId="0" borderId="0" applyNumberFormat="0" applyFill="0" applyBorder="0" applyAlignment="0" applyProtection="0"/>
    <xf numFmtId="2" fontId="109" fillId="120" borderId="69" applyProtection="0"/>
    <xf numFmtId="2" fontId="109" fillId="120" borderId="69" applyProtection="0"/>
    <xf numFmtId="2" fontId="110" fillId="0" borderId="0" applyFill="0" applyBorder="0" applyProtection="0"/>
    <xf numFmtId="2" fontId="84" fillId="0" borderId="0" applyFill="0" applyBorder="0" applyProtection="0"/>
    <xf numFmtId="2" fontId="84" fillId="121" borderId="69" applyProtection="0"/>
    <xf numFmtId="2" fontId="84" fillId="122" borderId="69" applyProtection="0"/>
    <xf numFmtId="2" fontId="84" fillId="123" borderId="69" applyProtection="0"/>
    <xf numFmtId="2" fontId="84" fillId="123" borderId="69" applyProtection="0">
      <alignment horizontal="center"/>
    </xf>
    <xf numFmtId="2" fontId="84" fillId="122" borderId="69" applyProtection="0">
      <alignment horizontal="center"/>
    </xf>
    <xf numFmtId="49" fontId="90" fillId="0" borderId="0" applyFill="0" applyBorder="0" applyAlignment="0"/>
    <xf numFmtId="181" fontId="90" fillId="0" borderId="0" applyFill="0" applyBorder="0" applyAlignment="0"/>
    <xf numFmtId="182" fontId="90" fillId="0" borderId="0" applyFill="0" applyBorder="0" applyAlignment="0"/>
    <xf numFmtId="0" fontId="85"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5"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5"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5"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5"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1" fillId="49" borderId="0" applyNumberFormat="0" applyBorder="0" applyAlignment="0" applyProtection="0"/>
    <xf numFmtId="0" fontId="17" fillId="14" borderId="0" applyNumberFormat="0" applyBorder="0" applyAlignment="0" applyProtection="0"/>
    <xf numFmtId="0" fontId="75"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5"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8"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69"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0"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2"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79" fillId="0" borderId="0" applyFont="0" applyFill="0" applyBorder="0" applyAlignment="0" applyProtection="0"/>
    <xf numFmtId="0" fontId="62"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3"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4"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2"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7"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3"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6" fillId="0" borderId="0"/>
    <xf numFmtId="0" fontId="114"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79" fillId="0" borderId="0"/>
    <xf numFmtId="0" fontId="11" fillId="0" borderId="0"/>
    <xf numFmtId="0" fontId="115"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6"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2"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6" fillId="0" borderId="0"/>
    <xf numFmtId="0" fontId="29" fillId="0" borderId="0"/>
    <xf numFmtId="183" fontId="116" fillId="0" borderId="0"/>
    <xf numFmtId="0" fontId="29" fillId="0" borderId="0"/>
    <xf numFmtId="183" fontId="116"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6"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7" fillId="0" borderId="0"/>
    <xf numFmtId="0" fontId="46" fillId="0" borderId="0"/>
    <xf numFmtId="0" fontId="29" fillId="0" borderId="0"/>
    <xf numFmtId="0" fontId="76"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18" fillId="0" borderId="0"/>
    <xf numFmtId="0" fontId="29" fillId="0" borderId="0"/>
    <xf numFmtId="0" fontId="29" fillId="0" borderId="0"/>
    <xf numFmtId="0" fontId="117"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77"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6"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6"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2"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5" fillId="0" borderId="0" applyFont="0" applyFill="0" applyBorder="0" applyAlignment="0" applyProtection="0"/>
    <xf numFmtId="9" fontId="16" fillId="0" borderId="0" applyFont="0" applyFill="0" applyBorder="0" applyAlignment="0" applyProtection="0"/>
    <xf numFmtId="9" fontId="76" fillId="0" borderId="0" applyFont="0" applyFill="0" applyBorder="0" applyAlignment="0" applyProtection="0"/>
    <xf numFmtId="9" fontId="16" fillId="0" borderId="0" applyFont="0" applyFill="0" applyBorder="0" applyAlignment="0" applyProtection="0"/>
    <xf numFmtId="9" fontId="86"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0" fillId="0" borderId="23"/>
    <xf numFmtId="0" fontId="71"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60"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184" fontId="78" fillId="0" borderId="0">
      <alignment vertical="top"/>
    </xf>
    <xf numFmtId="0" fontId="81" fillId="0" borderId="0"/>
    <xf numFmtId="0" fontId="60" fillId="0" borderId="0"/>
    <xf numFmtId="0" fontId="81" fillId="0" borderId="0"/>
    <xf numFmtId="38" fontId="78" fillId="0" borderId="0">
      <alignment vertical="top"/>
    </xf>
    <xf numFmtId="38" fontId="78" fillId="0" borderId="0">
      <alignment vertical="top"/>
    </xf>
    <xf numFmtId="184" fontId="78" fillId="0" borderId="0">
      <alignment vertical="top"/>
    </xf>
    <xf numFmtId="0" fontId="60" fillId="0" borderId="0"/>
    <xf numFmtId="0" fontId="81" fillId="0" borderId="0"/>
    <xf numFmtId="0" fontId="60" fillId="0" borderId="0"/>
    <xf numFmtId="168" fontId="78" fillId="0" borderId="0">
      <alignment vertical="top"/>
    </xf>
    <xf numFmtId="168" fontId="78" fillId="0" borderId="0">
      <alignment vertical="top"/>
    </xf>
    <xf numFmtId="0" fontId="81" fillId="0" borderId="0"/>
    <xf numFmtId="0" fontId="60" fillId="0" borderId="0"/>
    <xf numFmtId="168" fontId="78" fillId="0" borderId="0">
      <alignment vertical="top"/>
    </xf>
    <xf numFmtId="0" fontId="81" fillId="0" borderId="0"/>
    <xf numFmtId="0" fontId="60" fillId="0" borderId="0"/>
    <xf numFmtId="0" fontId="81" fillId="0" borderId="0"/>
    <xf numFmtId="0" fontId="60" fillId="0" borderId="0"/>
    <xf numFmtId="0" fontId="81" fillId="0" borderId="0"/>
    <xf numFmtId="0" fontId="82" fillId="0" borderId="0"/>
    <xf numFmtId="0" fontId="81" fillId="0" borderId="0"/>
    <xf numFmtId="38" fontId="78" fillId="0" borderId="0">
      <alignment vertical="top"/>
    </xf>
    <xf numFmtId="0" fontId="82" fillId="0" borderId="6" applyBorder="0" applyAlignment="0">
      <alignment horizontal="left" wrapText="1"/>
    </xf>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5" fillId="0" borderId="0" applyFont="0" applyFill="0" applyBorder="0" applyAlignment="0" applyProtection="0"/>
    <xf numFmtId="40" fontId="8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6"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4" fillId="0" borderId="0" applyFont="0" applyFill="0" applyBorder="0" applyAlignment="0" applyProtection="0"/>
    <xf numFmtId="165" fontId="94"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6"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1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5"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97"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9" fontId="1" fillId="0" borderId="0" applyFont="0" applyFill="0" applyBorder="0" applyAlignment="0" applyProtection="0"/>
    <xf numFmtId="0" fontId="100" fillId="0" borderId="0"/>
  </cellStyleXfs>
  <cellXfs count="3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29" xfId="50" applyFont="1" applyBorder="1" applyAlignment="1">
      <alignment horizontal="center" vertical="center"/>
    </xf>
    <xf numFmtId="0" fontId="54" fillId="0" borderId="0" xfId="50" applyFont="1" applyAlignment="1">
      <alignment vertical="center"/>
    </xf>
    <xf numFmtId="0" fontId="54" fillId="0" borderId="1"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vertical="center" wrapText="1"/>
    </xf>
    <xf numFmtId="0" fontId="4" fillId="25" borderId="0" xfId="1" applyFont="1" applyFill="1" applyAlignment="1">
      <alignment horizontal="center" vertical="center"/>
    </xf>
    <xf numFmtId="0" fontId="11" fillId="25" borderId="1" xfId="61" applyFont="1" applyFill="1" applyBorder="1" applyAlignment="1">
      <alignment horizontal="left" vertical="center"/>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11" fillId="25" borderId="0" xfId="61" applyFont="1" applyFill="1" applyAlignment="1">
      <alignment horizontal="left" vertical="center"/>
    </xf>
    <xf numFmtId="0" fontId="10" fillId="0" borderId="1" xfId="0" applyFont="1" applyBorder="1" applyAlignment="1">
      <alignment horizontal="center" vertical="center"/>
    </xf>
    <xf numFmtId="0" fontId="43" fillId="0" borderId="1" xfId="61" applyFont="1" applyBorder="1" applyAlignment="1">
      <alignment horizontal="center" vertical="center"/>
    </xf>
    <xf numFmtId="0" fontId="11" fillId="0" borderId="1" xfId="61" applyFont="1" applyBorder="1" applyAlignment="1">
      <alignment horizontal="center" vertical="center" wrapText="1"/>
    </xf>
    <xf numFmtId="49" fontId="11" fillId="25" borderId="70" xfId="61" applyNumberFormat="1" applyFont="1" applyFill="1" applyBorder="1" applyAlignment="1">
      <alignment horizontal="center" vertical="center"/>
    </xf>
    <xf numFmtId="0" fontId="7" fillId="0" borderId="70" xfId="1" applyFont="1" applyBorder="1" applyAlignment="1">
      <alignment vertical="center" wrapText="1"/>
    </xf>
    <xf numFmtId="0" fontId="7" fillId="0" borderId="70" xfId="1" applyFont="1" applyBorder="1" applyAlignment="1">
      <alignment horizontal="center" vertical="center" wrapText="1"/>
    </xf>
    <xf numFmtId="0" fontId="7" fillId="25" borderId="70" xfId="1" applyFont="1" applyFill="1" applyBorder="1" applyAlignment="1">
      <alignment horizontal="center" vertical="center" wrapText="1"/>
    </xf>
    <xf numFmtId="0" fontId="7" fillId="0" borderId="72" xfId="1" applyFont="1" applyBorder="1" applyAlignment="1">
      <alignment horizontal="center" vertical="center" wrapText="1"/>
    </xf>
    <xf numFmtId="49" fontId="7" fillId="0" borderId="70" xfId="1" applyNumberFormat="1" applyFont="1" applyBorder="1" applyAlignment="1">
      <alignment vertical="center"/>
    </xf>
    <xf numFmtId="0" fontId="11" fillId="0" borderId="72" xfId="2" applyBorder="1" applyAlignment="1">
      <alignment vertical="center" wrapText="1"/>
    </xf>
    <xf numFmtId="0" fontId="120" fillId="0" borderId="70" xfId="1" applyFont="1" applyBorder="1" applyAlignment="1">
      <alignment horizontal="center" vertical="center" wrapText="1"/>
    </xf>
    <xf numFmtId="0" fontId="7" fillId="0" borderId="72" xfId="1" applyFont="1" applyBorder="1" applyAlignment="1">
      <alignment vertical="center" wrapText="1"/>
    </xf>
    <xf numFmtId="0" fontId="7" fillId="0" borderId="72" xfId="1" applyFont="1" applyBorder="1" applyAlignment="1">
      <alignment horizontal="left" vertical="center" wrapText="1"/>
    </xf>
    <xf numFmtId="49" fontId="7" fillId="25" borderId="70" xfId="1" applyNumberFormat="1" applyFont="1" applyFill="1" applyBorder="1" applyAlignment="1">
      <alignment horizontal="center" vertical="center" wrapText="1"/>
    </xf>
    <xf numFmtId="0" fontId="7" fillId="0" borderId="70" xfId="1" applyFont="1" applyBorder="1" applyAlignment="1">
      <alignment horizontal="left" vertical="center" wrapText="1"/>
    </xf>
    <xf numFmtId="0" fontId="36" fillId="25" borderId="70" xfId="1" applyFont="1" applyFill="1" applyBorder="1" applyAlignment="1">
      <alignment horizontal="center" vertical="center" wrapText="1"/>
    </xf>
    <xf numFmtId="0" fontId="3" fillId="0" borderId="70" xfId="1" applyBorder="1" applyAlignment="1">
      <alignment horizontal="center" vertical="center"/>
    </xf>
    <xf numFmtId="10" fontId="7" fillId="25" borderId="70" xfId="1" applyNumberFormat="1" applyFont="1" applyFill="1" applyBorder="1" applyAlignment="1">
      <alignment horizontal="center" vertical="center" wrapText="1"/>
    </xf>
    <xf numFmtId="0" fontId="119" fillId="0" borderId="75" xfId="0" applyFont="1" applyBorder="1" applyAlignment="1">
      <alignment horizontal="center" vertical="center" wrapText="1"/>
    </xf>
    <xf numFmtId="49" fontId="11" fillId="0" borderId="70" xfId="61" applyNumberFormat="1" applyFont="1" applyBorder="1" applyAlignment="1">
      <alignment horizontal="center" vertical="center" wrapText="1"/>
    </xf>
    <xf numFmtId="0" fontId="40" fillId="0" borderId="70" xfId="49" applyFont="1" applyBorder="1" applyAlignment="1">
      <alignment horizontal="center" vertical="center" wrapText="1"/>
    </xf>
    <xf numFmtId="0" fontId="40" fillId="0" borderId="70" xfId="49" applyFont="1" applyBorder="1" applyAlignment="1">
      <alignment horizontal="center" vertical="center"/>
    </xf>
    <xf numFmtId="0" fontId="37" fillId="0" borderId="70" xfId="49" applyFont="1" applyBorder="1" applyAlignment="1">
      <alignment horizontal="center" vertical="center"/>
    </xf>
    <xf numFmtId="49" fontId="37" fillId="0" borderId="71" xfId="49" applyNumberFormat="1" applyFont="1" applyBorder="1" applyAlignment="1">
      <alignment horizontal="center" vertical="center"/>
    </xf>
    <xf numFmtId="49" fontId="37" fillId="0" borderId="70" xfId="49" applyNumberFormat="1" applyFont="1" applyBorder="1" applyAlignment="1">
      <alignment horizontal="center" vertical="center" wrapText="1"/>
    </xf>
    <xf numFmtId="0" fontId="38" fillId="0" borderId="70" xfId="0" applyFont="1" applyBorder="1" applyAlignment="1">
      <alignment horizontal="center" vertical="center" wrapText="1"/>
    </xf>
    <xf numFmtId="187" fontId="38" fillId="0" borderId="70" xfId="0" applyNumberFormat="1" applyFont="1" applyBorder="1" applyAlignment="1">
      <alignment horizontal="center" vertical="center" wrapText="1"/>
    </xf>
    <xf numFmtId="188" fontId="37" fillId="0" borderId="70" xfId="49" applyNumberFormat="1" applyFont="1" applyBorder="1" applyAlignment="1">
      <alignment horizontal="center" vertical="center" wrapText="1"/>
    </xf>
    <xf numFmtId="1" fontId="37" fillId="0" borderId="70" xfId="49" applyNumberFormat="1" applyFont="1" applyBorder="1" applyAlignment="1">
      <alignment horizontal="center" vertical="center" wrapText="1"/>
    </xf>
    <xf numFmtId="0" fontId="121" fillId="0" borderId="70" xfId="0" applyFont="1" applyBorder="1" applyAlignment="1" applyProtection="1">
      <alignment horizontal="center" vertical="center" wrapText="1"/>
      <protection locked="0"/>
    </xf>
    <xf numFmtId="0" fontId="37" fillId="0" borderId="70" xfId="49" applyFont="1" applyBorder="1" applyAlignment="1">
      <alignment horizontal="center" vertical="center" wrapText="1"/>
    </xf>
    <xf numFmtId="14" fontId="37" fillId="0" borderId="70" xfId="49" applyNumberFormat="1" applyFont="1" applyBorder="1" applyAlignment="1">
      <alignment horizontal="center" vertical="center" wrapText="1"/>
    </xf>
    <xf numFmtId="168" fontId="37" fillId="0" borderId="70" xfId="49" applyNumberFormat="1" applyFont="1" applyBorder="1" applyAlignment="1">
      <alignment horizontal="center" vertical="center" wrapText="1"/>
    </xf>
    <xf numFmtId="14" fontId="121" fillId="0" borderId="70" xfId="0" applyNumberFormat="1" applyFont="1" applyBorder="1" applyAlignment="1" applyProtection="1">
      <alignment horizontal="center" vertical="center" wrapText="1"/>
      <protection locked="0"/>
    </xf>
    <xf numFmtId="0" fontId="38" fillId="0" borderId="70" xfId="1909" applyFont="1" applyBorder="1" applyAlignment="1">
      <alignment horizontal="center" vertical="center" wrapText="1"/>
    </xf>
    <xf numFmtId="4" fontId="38" fillId="0" borderId="70" xfId="0" applyNumberFormat="1" applyFont="1" applyBorder="1" applyAlignment="1">
      <alignment horizontal="center" vertical="center" wrapText="1"/>
    </xf>
    <xf numFmtId="4" fontId="37" fillId="0" borderId="70" xfId="49" applyNumberFormat="1" applyFont="1" applyBorder="1" applyAlignment="1">
      <alignment horizontal="center" vertical="center" wrapText="1"/>
    </xf>
    <xf numFmtId="1" fontId="121" fillId="0" borderId="70" xfId="0" applyNumberFormat="1" applyFont="1" applyBorder="1" applyAlignment="1">
      <alignment horizontal="center" vertical="center" wrapText="1"/>
    </xf>
    <xf numFmtId="189" fontId="38" fillId="0" borderId="70" xfId="0" applyNumberFormat="1" applyFont="1" applyBorder="1" applyAlignment="1">
      <alignment horizontal="center" vertical="center" wrapText="1"/>
    </xf>
    <xf numFmtId="164" fontId="37" fillId="0" borderId="70" xfId="76" applyFont="1" applyFill="1" applyBorder="1" applyAlignment="1">
      <alignment horizontal="center" vertical="center" wrapText="1"/>
    </xf>
    <xf numFmtId="190" fontId="38" fillId="0" borderId="70" xfId="0" applyNumberFormat="1" applyFont="1" applyBorder="1" applyAlignment="1">
      <alignment horizontal="center" vertical="center" wrapText="1"/>
    </xf>
    <xf numFmtId="14" fontId="122" fillId="0" borderId="70" xfId="0" applyNumberFormat="1" applyFont="1" applyBorder="1" applyAlignment="1">
      <alignment horizontal="center" vertical="center" wrapText="1"/>
    </xf>
    <xf numFmtId="14" fontId="38" fillId="0" borderId="70" xfId="0" applyNumberFormat="1" applyFont="1" applyBorder="1" applyAlignment="1">
      <alignment horizontal="center" vertical="center" wrapText="1"/>
    </xf>
    <xf numFmtId="0" fontId="36" fillId="0" borderId="70" xfId="49" applyFont="1" applyBorder="1" applyAlignment="1">
      <alignment horizontal="center" vertical="center"/>
    </xf>
    <xf numFmtId="0" fontId="78" fillId="0" borderId="0" xfId="1081" applyAlignment="1">
      <alignment horizontal="left"/>
    </xf>
    <xf numFmtId="0" fontId="119" fillId="0" borderId="0" xfId="1081" applyFont="1" applyAlignment="1">
      <alignment horizontal="left"/>
    </xf>
    <xf numFmtId="0" fontId="119" fillId="0" borderId="0" xfId="1081" applyFont="1" applyAlignment="1">
      <alignment horizontal="right"/>
    </xf>
    <xf numFmtId="0" fontId="78" fillId="0" borderId="0" xfId="1081"/>
    <xf numFmtId="189" fontId="78" fillId="0" borderId="0" xfId="1081" applyNumberFormat="1" applyAlignment="1">
      <alignment horizontal="left"/>
    </xf>
    <xf numFmtId="0" fontId="126" fillId="0" borderId="75" xfId="1081" applyFont="1" applyBorder="1" applyAlignment="1">
      <alignment horizontal="center" vertical="center" wrapText="1"/>
    </xf>
    <xf numFmtId="0" fontId="126" fillId="0" borderId="75" xfId="1081" applyFont="1" applyBorder="1" applyAlignment="1">
      <alignment horizontal="center" wrapText="1"/>
    </xf>
    <xf numFmtId="0" fontId="127" fillId="0" borderId="75" xfId="1081" applyFont="1" applyBorder="1" applyAlignment="1">
      <alignment horizontal="center" vertical="center" wrapText="1"/>
    </xf>
    <xf numFmtId="0" fontId="127" fillId="0" borderId="75" xfId="1081" applyFont="1" applyBorder="1" applyAlignment="1">
      <alignment horizontal="left" vertical="center" wrapText="1"/>
    </xf>
    <xf numFmtId="189" fontId="127" fillId="0" borderId="75" xfId="1081" applyNumberFormat="1" applyFont="1" applyBorder="1" applyAlignment="1">
      <alignment horizontal="center" vertical="center" wrapText="1"/>
    </xf>
    <xf numFmtId="0" fontId="106" fillId="0" borderId="0" xfId="1081" applyFont="1" applyAlignment="1">
      <alignment horizontal="left"/>
    </xf>
    <xf numFmtId="0" fontId="126" fillId="0" borderId="75" xfId="1081" applyFont="1" applyBorder="1" applyAlignment="1">
      <alignment horizontal="left" vertical="center" wrapText="1"/>
    </xf>
    <xf numFmtId="189" fontId="126" fillId="0" borderId="75" xfId="1081" applyNumberFormat="1" applyFont="1" applyBorder="1" applyAlignment="1">
      <alignment horizontal="center" vertical="center" wrapText="1"/>
    </xf>
    <xf numFmtId="49" fontId="127" fillId="0" borderId="75" xfId="1081" applyNumberFormat="1" applyFont="1" applyBorder="1" applyAlignment="1">
      <alignment horizontal="center" vertical="center" wrapText="1"/>
    </xf>
    <xf numFmtId="0" fontId="119" fillId="0" borderId="75" xfId="1081" applyFont="1" applyBorder="1" applyAlignment="1">
      <alignment horizontal="center" vertical="center" wrapText="1"/>
    </xf>
    <xf numFmtId="0" fontId="123" fillId="0" borderId="75" xfId="1081" applyFont="1" applyBorder="1" applyAlignment="1">
      <alignment horizontal="left" wrapText="1"/>
    </xf>
    <xf numFmtId="0" fontId="119" fillId="0" borderId="75" xfId="1081" applyFont="1" applyBorder="1" applyAlignment="1">
      <alignment horizontal="left" wrapText="1"/>
    </xf>
    <xf numFmtId="0" fontId="123" fillId="0" borderId="75" xfId="0" applyFont="1" applyBorder="1" applyAlignment="1">
      <alignment horizontal="center" vertical="center" wrapText="1"/>
    </xf>
    <xf numFmtId="0" fontId="123" fillId="0" borderId="75" xfId="1081" applyFont="1" applyBorder="1" applyAlignment="1">
      <alignment horizontal="center" vertical="center" wrapText="1"/>
    </xf>
    <xf numFmtId="0" fontId="123" fillId="0" borderId="0" xfId="1081" applyFont="1" applyAlignment="1">
      <alignment horizontal="left"/>
    </xf>
    <xf numFmtId="14" fontId="119" fillId="0" borderId="75" xfId="0" applyNumberFormat="1" applyFont="1" applyBorder="1" applyAlignment="1">
      <alignment horizontal="center" vertical="center" wrapText="1"/>
    </xf>
    <xf numFmtId="9" fontId="119" fillId="0" borderId="75" xfId="1908"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91" fontId="41" fillId="0" borderId="44" xfId="2" applyNumberFormat="1" applyFont="1" applyBorder="1" applyAlignment="1">
      <alignment horizontal="center"/>
    </xf>
    <xf numFmtId="0" fontId="41" fillId="0" borderId="44" xfId="2" applyFont="1" applyBorder="1" applyAlignment="1">
      <alignment horizontal="center" vertical="top" wrapText="1"/>
    </xf>
    <xf numFmtId="192" fontId="41" fillId="0" borderId="44" xfId="2" applyNumberFormat="1" applyFont="1" applyBorder="1" applyAlignment="1">
      <alignment horizontal="center" vertical="top" wrapText="1"/>
    </xf>
    <xf numFmtId="9" fontId="41" fillId="0" borderId="44" xfId="1908" applyFont="1" applyBorder="1" applyAlignment="1">
      <alignment horizontal="center" vertical="top" wrapText="1"/>
    </xf>
    <xf numFmtId="193" fontId="41" fillId="0" borderId="44" xfId="2" applyNumberFormat="1" applyFont="1" applyBorder="1" applyAlignment="1">
      <alignment horizontal="center" vertical="top" wrapText="1"/>
    </xf>
    <xf numFmtId="194" fontId="41" fillId="0" borderId="44" xfId="2" applyNumberFormat="1" applyFont="1" applyBorder="1" applyAlignment="1">
      <alignment horizontal="center" vertical="top" wrapText="1"/>
    </xf>
    <xf numFmtId="9" fontId="123" fillId="0" borderId="75" xfId="1908" applyFont="1" applyBorder="1" applyAlignment="1">
      <alignment horizontal="center" wrapText="1"/>
    </xf>
    <xf numFmtId="0" fontId="119" fillId="0" borderId="75" xfId="0" applyFont="1" applyBorder="1" applyAlignment="1">
      <alignment horizontal="center" wrapText="1"/>
    </xf>
    <xf numFmtId="9" fontId="119" fillId="0" borderId="75" xfId="1908" applyFont="1" applyBorder="1" applyAlignment="1">
      <alignment horizontal="center" wrapText="1"/>
    </xf>
    <xf numFmtId="9" fontId="119" fillId="0" borderId="75" xfId="0" applyNumberFormat="1" applyFont="1" applyBorder="1" applyAlignment="1">
      <alignment horizontal="center" wrapText="1"/>
    </xf>
    <xf numFmtId="0" fontId="42" fillId="0" borderId="82"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72" xfId="1" applyNumberFormat="1" applyFont="1" applyBorder="1" applyAlignment="1">
      <alignment horizontal="center" vertical="center"/>
    </xf>
    <xf numFmtId="49" fontId="7" fillId="0" borderId="73" xfId="1" applyNumberFormat="1" applyFont="1" applyBorder="1" applyAlignment="1">
      <alignment horizontal="center" vertical="center"/>
    </xf>
    <xf numFmtId="49" fontId="7" fillId="0" borderId="76"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4" xfId="50" applyFont="1" applyBorder="1" applyAlignment="1">
      <alignment vertic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123" fillId="0" borderId="0" xfId="1081" applyFont="1" applyAlignment="1">
      <alignment horizontal="center"/>
    </xf>
    <xf numFmtId="0" fontId="124" fillId="0" borderId="0" xfId="1081" applyFont="1" applyAlignment="1">
      <alignment horizontal="center"/>
    </xf>
    <xf numFmtId="0" fontId="119" fillId="0" borderId="0" xfId="1081" applyFont="1" applyAlignment="1">
      <alignment horizontal="center"/>
    </xf>
    <xf numFmtId="0" fontId="119" fillId="0" borderId="77" xfId="1081" applyFont="1" applyBorder="1" applyAlignment="1">
      <alignment horizontal="center" vertical="center" wrapText="1"/>
    </xf>
    <xf numFmtId="0" fontId="119" fillId="0" borderId="78" xfId="1081" applyFont="1" applyBorder="1" applyAlignment="1">
      <alignment horizontal="center" vertical="center" wrapText="1"/>
    </xf>
    <xf numFmtId="0" fontId="119" fillId="0" borderId="81" xfId="1081" applyFont="1" applyBorder="1" applyAlignment="1">
      <alignment horizontal="center" vertical="center" wrapText="1"/>
    </xf>
    <xf numFmtId="0" fontId="119" fillId="0" borderId="75" xfId="1081" applyFont="1" applyBorder="1" applyAlignment="1">
      <alignment horizontal="center" vertical="center" wrapText="1"/>
    </xf>
    <xf numFmtId="0" fontId="123" fillId="0" borderId="0" xfId="1081" applyFont="1" applyAlignment="1">
      <alignment horizontal="center" wrapText="1"/>
    </xf>
    <xf numFmtId="0" fontId="125" fillId="0" borderId="0" xfId="1081" applyFont="1" applyAlignment="1">
      <alignment horizontal="center" wrapText="1"/>
    </xf>
    <xf numFmtId="0" fontId="126" fillId="0" borderId="75" xfId="1081" applyFont="1" applyBorder="1" applyAlignment="1">
      <alignment horizontal="center" vertical="center" wrapText="1"/>
    </xf>
    <xf numFmtId="0" fontId="126" fillId="0" borderId="77" xfId="1081" applyFont="1" applyBorder="1" applyAlignment="1">
      <alignment horizontal="center" vertical="center" wrapText="1"/>
    </xf>
    <xf numFmtId="0" fontId="126" fillId="0" borderId="79" xfId="1081" applyFont="1" applyBorder="1" applyAlignment="1">
      <alignment horizontal="center" vertical="center" wrapText="1"/>
    </xf>
    <xf numFmtId="0" fontId="126" fillId="0" borderId="80" xfId="1081" applyFont="1" applyBorder="1" applyAlignment="1">
      <alignment horizontal="center" vertical="center" wrapText="1"/>
    </xf>
    <xf numFmtId="0" fontId="126" fillId="0" borderId="78" xfId="1081" applyFont="1" applyBorder="1" applyAlignment="1">
      <alignment horizontal="center" vertical="center" wrapText="1"/>
    </xf>
    <xf numFmtId="0" fontId="126" fillId="0" borderId="81" xfId="1081" applyFont="1" applyBorder="1" applyAlignment="1">
      <alignment horizontal="center" vertical="center" wrapText="1"/>
    </xf>
    <xf numFmtId="0" fontId="39" fillId="0" borderId="20" xfId="49" applyFont="1" applyBorder="1" applyAlignment="1">
      <alignment horizontal="center"/>
    </xf>
    <xf numFmtId="0" fontId="40" fillId="0" borderId="7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7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72" xfId="49" applyFont="1" applyBorder="1" applyAlignment="1">
      <alignment horizontal="center" vertical="center" wrapText="1"/>
    </xf>
    <xf numFmtId="0" fontId="40" fillId="0" borderId="73" xfId="49" applyFont="1" applyBorder="1" applyAlignment="1">
      <alignment horizontal="center" vertical="center" wrapText="1"/>
    </xf>
    <xf numFmtId="0" fontId="40" fillId="0" borderId="76" xfId="49" applyFont="1" applyBorder="1" applyAlignment="1">
      <alignment horizontal="center" vertical="center" wrapText="1"/>
    </xf>
    <xf numFmtId="0" fontId="43" fillId="0" borderId="70" xfId="49" applyFont="1" applyBorder="1" applyAlignment="1">
      <alignment horizontal="center" vertical="center" textRotation="90" wrapText="1"/>
    </xf>
    <xf numFmtId="0" fontId="40" fillId="0" borderId="70" xfId="49" applyFont="1" applyBorder="1" applyAlignment="1">
      <alignment horizontal="center" vertical="center" wrapText="1"/>
    </xf>
    <xf numFmtId="0" fontId="40" fillId="0" borderId="71" xfId="49" applyFont="1" applyBorder="1" applyAlignment="1">
      <alignment horizontal="center" vertical="center"/>
    </xf>
    <xf numFmtId="0" fontId="40" fillId="0" borderId="2" xfId="49" applyFont="1" applyBorder="1" applyAlignment="1">
      <alignment horizontal="center" vertical="center"/>
    </xf>
    <xf numFmtId="0" fontId="40" fillId="0" borderId="70" xfId="49" applyFont="1" applyBorder="1" applyAlignment="1">
      <alignment horizontal="center" vertical="center" textRotation="90" wrapText="1"/>
    </xf>
    <xf numFmtId="0" fontId="43" fillId="0" borderId="7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70" xfId="49" applyFont="1" applyBorder="1" applyAlignment="1">
      <alignment horizontal="center" vertical="center" wrapText="1"/>
    </xf>
    <xf numFmtId="0" fontId="39" fillId="0" borderId="70" xfId="49" applyFont="1" applyBorder="1" applyAlignment="1">
      <alignment horizontal="center" vertical="center" wrapText="1"/>
    </xf>
    <xf numFmtId="0" fontId="40" fillId="0" borderId="7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7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7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95" fontId="37" fillId="0" borderId="70" xfId="49" applyNumberFormat="1" applyFont="1" applyBorder="1" applyAlignment="1">
      <alignment horizontal="center" vertical="center" wrapText="1"/>
    </xf>
    <xf numFmtId="196" fontId="37" fillId="0" borderId="70" xfId="49" applyNumberFormat="1" applyFont="1" applyBorder="1" applyAlignment="1">
      <alignment horizontal="center" vertical="center" wrapText="1"/>
    </xf>
  </cellXfs>
  <cellStyles count="1910">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7"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Гиперссылка_Лист Microsoft Excel" xfId="817" xr:uid="{00000000-0005-0000-0000-0000EF020000}"/>
    <cellStyle name="Денежный 2" xfId="818" xr:uid="{00000000-0005-0000-0000-0000F0020000}"/>
    <cellStyle name="Денежный 2 2" xfId="819" xr:uid="{00000000-0005-0000-0000-0000F1020000}"/>
    <cellStyle name="Денежный 2 3" xfId="820" xr:uid="{00000000-0005-0000-0000-0000F2020000}"/>
    <cellStyle name="Денежный 3" xfId="821" xr:uid="{00000000-0005-0000-0000-0000F3020000}"/>
    <cellStyle name="Заголовок 1 2" xfId="32" xr:uid="{00000000-0005-0000-0000-0000F4020000}"/>
    <cellStyle name="Заголовок 1 2 2" xfId="822" xr:uid="{00000000-0005-0000-0000-0000F5020000}"/>
    <cellStyle name="Заголовок 1 3" xfId="823" xr:uid="{00000000-0005-0000-0000-0000F6020000}"/>
    <cellStyle name="Заголовок 1 4" xfId="824" xr:uid="{00000000-0005-0000-0000-0000F7020000}"/>
    <cellStyle name="Заголовок 2 2" xfId="33" xr:uid="{00000000-0005-0000-0000-0000F8020000}"/>
    <cellStyle name="Заголовок 2 2 2" xfId="825" xr:uid="{00000000-0005-0000-0000-0000F9020000}"/>
    <cellStyle name="Заголовок 2 3" xfId="826" xr:uid="{00000000-0005-0000-0000-0000FA020000}"/>
    <cellStyle name="Заголовок 2 4" xfId="827" xr:uid="{00000000-0005-0000-0000-0000FB020000}"/>
    <cellStyle name="Заголовок 3 2" xfId="34" xr:uid="{00000000-0005-0000-0000-0000FC020000}"/>
    <cellStyle name="Заголовок 3 2 2" xfId="828" xr:uid="{00000000-0005-0000-0000-0000FD020000}"/>
    <cellStyle name="Заголовок 3 3" xfId="829" xr:uid="{00000000-0005-0000-0000-0000FE020000}"/>
    <cellStyle name="Заголовок 3 4" xfId="830" xr:uid="{00000000-0005-0000-0000-0000FF020000}"/>
    <cellStyle name="Заголовок 4 2" xfId="35" xr:uid="{00000000-0005-0000-0000-000000030000}"/>
    <cellStyle name="Заголовок 4 2 2" xfId="831" xr:uid="{00000000-0005-0000-0000-000001030000}"/>
    <cellStyle name="Заголовок 4 3" xfId="832" xr:uid="{00000000-0005-0000-0000-000002030000}"/>
    <cellStyle name="Заголовок 4 4" xfId="833" xr:uid="{00000000-0005-0000-0000-000003030000}"/>
    <cellStyle name="Итог 2" xfId="36" xr:uid="{00000000-0005-0000-0000-000004030000}"/>
    <cellStyle name="Итог 2 2" xfId="834" xr:uid="{00000000-0005-0000-0000-000005030000}"/>
    <cellStyle name="Итог 3" xfId="835" xr:uid="{00000000-0005-0000-0000-000006030000}"/>
    <cellStyle name="Итог 4" xfId="836" xr:uid="{00000000-0005-0000-0000-000007030000}"/>
    <cellStyle name="Контрольная ячейка 2" xfId="37" xr:uid="{00000000-0005-0000-0000-000008030000}"/>
    <cellStyle name="Контрольная ячейка 2 2" xfId="837" xr:uid="{00000000-0005-0000-0000-000009030000}"/>
    <cellStyle name="Контрольная ячейка 3" xfId="838" xr:uid="{00000000-0005-0000-0000-00000A030000}"/>
    <cellStyle name="Контрольная ячейка 3 2" xfId="839" xr:uid="{00000000-0005-0000-0000-00000B030000}"/>
    <cellStyle name="Контрольная ячейка 4" xfId="840" xr:uid="{00000000-0005-0000-0000-00000C030000}"/>
    <cellStyle name="Название 2" xfId="38" xr:uid="{00000000-0005-0000-0000-00000D030000}"/>
    <cellStyle name="Название 2 2" xfId="841" xr:uid="{00000000-0005-0000-0000-00000E030000}"/>
    <cellStyle name="Название 3" xfId="842" xr:uid="{00000000-0005-0000-0000-00000F030000}"/>
    <cellStyle name="Название 4" xfId="843" xr:uid="{00000000-0005-0000-0000-000010030000}"/>
    <cellStyle name="Нейтральный 2" xfId="39" xr:uid="{00000000-0005-0000-0000-000011030000}"/>
    <cellStyle name="Нейтральный 2 2" xfId="844" xr:uid="{00000000-0005-0000-0000-000012030000}"/>
    <cellStyle name="Нейтральный 3" xfId="845" xr:uid="{00000000-0005-0000-0000-000013030000}"/>
    <cellStyle name="Нейтральный 3 2" xfId="846" xr:uid="{00000000-0005-0000-0000-000014030000}"/>
    <cellStyle name="Нейтральный 4" xfId="847" xr:uid="{00000000-0005-0000-0000-000015030000}"/>
    <cellStyle name="Обычный" xfId="0" builtinId="0"/>
    <cellStyle name="Обычный 10" xfId="89" xr:uid="{00000000-0005-0000-0000-000017030000}"/>
    <cellStyle name="Обычный 10 2" xfId="848" xr:uid="{00000000-0005-0000-0000-000018030000}"/>
    <cellStyle name="Обычный 10 2 2" xfId="849" xr:uid="{00000000-0005-0000-0000-000019030000}"/>
    <cellStyle name="Обычный 10 2 3" xfId="850" xr:uid="{00000000-0005-0000-0000-00001A030000}"/>
    <cellStyle name="Обычный 10 3" xfId="851" xr:uid="{00000000-0005-0000-0000-00001B030000}"/>
    <cellStyle name="Обычный 10 3 2" xfId="852" xr:uid="{00000000-0005-0000-0000-00001C030000}"/>
    <cellStyle name="Обычный 10 3 3" xfId="853" xr:uid="{00000000-0005-0000-0000-00001D030000}"/>
    <cellStyle name="Обычный 10 4" xfId="854" xr:uid="{00000000-0005-0000-0000-00001E030000}"/>
    <cellStyle name="Обычный 10 5" xfId="84" xr:uid="{00000000-0005-0000-0000-00001F030000}"/>
    <cellStyle name="Обычный 100" xfId="855" xr:uid="{00000000-0005-0000-0000-000020030000}"/>
    <cellStyle name="Обычный 100 3" xfId="856" xr:uid="{00000000-0005-0000-0000-000021030000}"/>
    <cellStyle name="Обычный 101" xfId="857" xr:uid="{00000000-0005-0000-0000-000022030000}"/>
    <cellStyle name="Обычный 106" xfId="858" xr:uid="{00000000-0005-0000-0000-000023030000}"/>
    <cellStyle name="Обычный 107" xfId="859" xr:uid="{00000000-0005-0000-0000-000024030000}"/>
    <cellStyle name="Обычный 108" xfId="860" xr:uid="{00000000-0005-0000-0000-000025030000}"/>
    <cellStyle name="Обычный 11" xfId="75" xr:uid="{00000000-0005-0000-0000-000026030000}"/>
    <cellStyle name="Обычный 11 12" xfId="861" xr:uid="{00000000-0005-0000-0000-000027030000}"/>
    <cellStyle name="Обычный 11 12 2" xfId="862" xr:uid="{00000000-0005-0000-0000-000028030000}"/>
    <cellStyle name="Обычный 11 12 2 2" xfId="863" xr:uid="{00000000-0005-0000-0000-000029030000}"/>
    <cellStyle name="Обычный 11 12 3" xfId="864" xr:uid="{00000000-0005-0000-0000-00002A030000}"/>
    <cellStyle name="Обычный 11 2" xfId="865" xr:uid="{00000000-0005-0000-0000-00002B030000}"/>
    <cellStyle name="Обычный 11 3" xfId="866" xr:uid="{00000000-0005-0000-0000-00002C030000}"/>
    <cellStyle name="Обычный 11 3 2" xfId="867" xr:uid="{00000000-0005-0000-0000-00002D030000}"/>
    <cellStyle name="Обычный 11 3 3" xfId="868" xr:uid="{00000000-0005-0000-0000-00002E030000}"/>
    <cellStyle name="Обычный 11 4" xfId="869" xr:uid="{00000000-0005-0000-0000-00002F030000}"/>
    <cellStyle name="Обычный 12" xfId="90" xr:uid="{00000000-0005-0000-0000-000030030000}"/>
    <cellStyle name="Обычный 12 10" xfId="870" xr:uid="{00000000-0005-0000-0000-000031030000}"/>
    <cellStyle name="Обычный 12 2" xfId="40" xr:uid="{00000000-0005-0000-0000-000032030000}"/>
    <cellStyle name="Обычный 12 2 2" xfId="871" xr:uid="{00000000-0005-0000-0000-000033030000}"/>
    <cellStyle name="Обычный 12 3" xfId="872" xr:uid="{00000000-0005-0000-0000-000034030000}"/>
    <cellStyle name="Обычный 12 3 2" xfId="873" xr:uid="{00000000-0005-0000-0000-000035030000}"/>
    <cellStyle name="Обычный 12 3 3" xfId="874" xr:uid="{00000000-0005-0000-0000-000036030000}"/>
    <cellStyle name="Обычный 12 4" xfId="875" xr:uid="{00000000-0005-0000-0000-000037030000}"/>
    <cellStyle name="Обычный 12 4 2" xfId="876" xr:uid="{00000000-0005-0000-0000-000038030000}"/>
    <cellStyle name="Обычный 12 4 2 2" xfId="877" xr:uid="{00000000-0005-0000-0000-000039030000}"/>
    <cellStyle name="Обычный 12 4 2 2 2" xfId="878" xr:uid="{00000000-0005-0000-0000-00003A030000}"/>
    <cellStyle name="Обычный 12 4 2 2 2 2" xfId="879" xr:uid="{00000000-0005-0000-0000-00003B030000}"/>
    <cellStyle name="Обычный 12 4 2 2 2 2 2" xfId="880" xr:uid="{00000000-0005-0000-0000-00003C030000}"/>
    <cellStyle name="Обычный 12 4 2 2 2 3" xfId="881" xr:uid="{00000000-0005-0000-0000-00003D030000}"/>
    <cellStyle name="Обычный 12 4 2 2 2 3 2" xfId="882" xr:uid="{00000000-0005-0000-0000-00003E030000}"/>
    <cellStyle name="Обычный 12 4 2 2 2 4" xfId="883" xr:uid="{00000000-0005-0000-0000-00003F030000}"/>
    <cellStyle name="Обычный 12 4 2 2 3" xfId="884" xr:uid="{00000000-0005-0000-0000-000040030000}"/>
    <cellStyle name="Обычный 12 4 2 2 3 2" xfId="885" xr:uid="{00000000-0005-0000-0000-000041030000}"/>
    <cellStyle name="Обычный 12 4 2 2 4" xfId="886" xr:uid="{00000000-0005-0000-0000-000042030000}"/>
    <cellStyle name="Обычный 12 4 2 2 4 2" xfId="887" xr:uid="{00000000-0005-0000-0000-000043030000}"/>
    <cellStyle name="Обычный 12 4 2 2 5" xfId="888" xr:uid="{00000000-0005-0000-0000-000044030000}"/>
    <cellStyle name="Обычный 12 4 2 3" xfId="889" xr:uid="{00000000-0005-0000-0000-000045030000}"/>
    <cellStyle name="Обычный 12 4 2 3 2" xfId="890" xr:uid="{00000000-0005-0000-0000-000046030000}"/>
    <cellStyle name="Обычный 12 4 2 3 2 2" xfId="891" xr:uid="{00000000-0005-0000-0000-000047030000}"/>
    <cellStyle name="Обычный 12 4 2 3 3" xfId="892" xr:uid="{00000000-0005-0000-0000-000048030000}"/>
    <cellStyle name="Обычный 12 4 2 3 3 2" xfId="893" xr:uid="{00000000-0005-0000-0000-000049030000}"/>
    <cellStyle name="Обычный 12 4 2 3 4" xfId="894" xr:uid="{00000000-0005-0000-0000-00004A030000}"/>
    <cellStyle name="Обычный 12 4 2 4" xfId="895" xr:uid="{00000000-0005-0000-0000-00004B030000}"/>
    <cellStyle name="Обычный 12 4 2 4 2" xfId="896" xr:uid="{00000000-0005-0000-0000-00004C030000}"/>
    <cellStyle name="Обычный 12 4 2 5" xfId="897" xr:uid="{00000000-0005-0000-0000-00004D030000}"/>
    <cellStyle name="Обычный 12 4 2 5 2" xfId="898" xr:uid="{00000000-0005-0000-0000-00004E030000}"/>
    <cellStyle name="Обычный 12 4 2 6" xfId="899" xr:uid="{00000000-0005-0000-0000-00004F030000}"/>
    <cellStyle name="Обычный 12 4 3" xfId="900" xr:uid="{00000000-0005-0000-0000-000050030000}"/>
    <cellStyle name="Обычный 12 4 3 2" xfId="901" xr:uid="{00000000-0005-0000-0000-000051030000}"/>
    <cellStyle name="Обычный 12 4 3 2 2" xfId="902" xr:uid="{00000000-0005-0000-0000-000052030000}"/>
    <cellStyle name="Обычный 12 4 3 2 2 2" xfId="903" xr:uid="{00000000-0005-0000-0000-000053030000}"/>
    <cellStyle name="Обычный 12 4 3 2 3" xfId="904" xr:uid="{00000000-0005-0000-0000-000054030000}"/>
    <cellStyle name="Обычный 12 4 3 2 3 2" xfId="905" xr:uid="{00000000-0005-0000-0000-000055030000}"/>
    <cellStyle name="Обычный 12 4 3 2 4" xfId="906" xr:uid="{00000000-0005-0000-0000-000056030000}"/>
    <cellStyle name="Обычный 12 4 3 3" xfId="907" xr:uid="{00000000-0005-0000-0000-000057030000}"/>
    <cellStyle name="Обычный 12 4 3 3 2" xfId="908" xr:uid="{00000000-0005-0000-0000-000058030000}"/>
    <cellStyle name="Обычный 12 4 3 4" xfId="909" xr:uid="{00000000-0005-0000-0000-000059030000}"/>
    <cellStyle name="Обычный 12 4 3 4 2" xfId="910" xr:uid="{00000000-0005-0000-0000-00005A030000}"/>
    <cellStyle name="Обычный 12 4 3 5" xfId="911" xr:uid="{00000000-0005-0000-0000-00005B030000}"/>
    <cellStyle name="Обычный 12 4 4" xfId="912" xr:uid="{00000000-0005-0000-0000-00005C030000}"/>
    <cellStyle name="Обычный 12 4 4 2" xfId="913" xr:uid="{00000000-0005-0000-0000-00005D030000}"/>
    <cellStyle name="Обычный 12 4 4 2 2" xfId="914" xr:uid="{00000000-0005-0000-0000-00005E030000}"/>
    <cellStyle name="Обычный 12 4 4 2 2 2" xfId="915" xr:uid="{00000000-0005-0000-0000-00005F030000}"/>
    <cellStyle name="Обычный 12 4 4 2 3" xfId="916" xr:uid="{00000000-0005-0000-0000-000060030000}"/>
    <cellStyle name="Обычный 12 4 4 2 3 2" xfId="917" xr:uid="{00000000-0005-0000-0000-000061030000}"/>
    <cellStyle name="Обычный 12 4 4 2 4" xfId="918" xr:uid="{00000000-0005-0000-0000-000062030000}"/>
    <cellStyle name="Обычный 12 4 4 3" xfId="919" xr:uid="{00000000-0005-0000-0000-000063030000}"/>
    <cellStyle name="Обычный 12 4 4 3 2" xfId="920" xr:uid="{00000000-0005-0000-0000-000064030000}"/>
    <cellStyle name="Обычный 12 4 4 4" xfId="921" xr:uid="{00000000-0005-0000-0000-000065030000}"/>
    <cellStyle name="Обычный 12 4 4 4 2" xfId="922" xr:uid="{00000000-0005-0000-0000-000066030000}"/>
    <cellStyle name="Обычный 12 4 4 5" xfId="923" xr:uid="{00000000-0005-0000-0000-000067030000}"/>
    <cellStyle name="Обычный 12 4 5" xfId="924" xr:uid="{00000000-0005-0000-0000-000068030000}"/>
    <cellStyle name="Обычный 12 4 5 2" xfId="925" xr:uid="{00000000-0005-0000-0000-000069030000}"/>
    <cellStyle name="Обычный 12 4 5 2 2" xfId="926" xr:uid="{00000000-0005-0000-0000-00006A030000}"/>
    <cellStyle name="Обычный 12 4 5 3" xfId="927" xr:uid="{00000000-0005-0000-0000-00006B030000}"/>
    <cellStyle name="Обычный 12 4 5 3 2" xfId="928" xr:uid="{00000000-0005-0000-0000-00006C030000}"/>
    <cellStyle name="Обычный 12 4 5 4" xfId="929" xr:uid="{00000000-0005-0000-0000-00006D030000}"/>
    <cellStyle name="Обычный 12 4 6" xfId="930" xr:uid="{00000000-0005-0000-0000-00006E030000}"/>
    <cellStyle name="Обычный 12 4 6 2" xfId="931" xr:uid="{00000000-0005-0000-0000-00006F030000}"/>
    <cellStyle name="Обычный 12 4 7" xfId="932" xr:uid="{00000000-0005-0000-0000-000070030000}"/>
    <cellStyle name="Обычный 12 4 7 2" xfId="933" xr:uid="{00000000-0005-0000-0000-000071030000}"/>
    <cellStyle name="Обычный 12 4 8" xfId="934" xr:uid="{00000000-0005-0000-0000-000072030000}"/>
    <cellStyle name="Обычный 12 5" xfId="935" xr:uid="{00000000-0005-0000-0000-000073030000}"/>
    <cellStyle name="Обычный 12 6" xfId="936" xr:uid="{00000000-0005-0000-0000-000074030000}"/>
    <cellStyle name="Обычный 12 7" xfId="937" xr:uid="{00000000-0005-0000-0000-000075030000}"/>
    <cellStyle name="Обычный 12_Т-НахВТО-газ-28.09.12" xfId="938" xr:uid="{00000000-0005-0000-0000-000076030000}"/>
    <cellStyle name="Обычный 13" xfId="939" xr:uid="{00000000-0005-0000-0000-000077030000}"/>
    <cellStyle name="Обычный 13 2" xfId="940" xr:uid="{00000000-0005-0000-0000-000078030000}"/>
    <cellStyle name="Обычный 13 2 2" xfId="941" xr:uid="{00000000-0005-0000-0000-000079030000}"/>
    <cellStyle name="Обычный 13 2 3" xfId="942" xr:uid="{00000000-0005-0000-0000-00007A030000}"/>
    <cellStyle name="Обычный 13 3" xfId="943" xr:uid="{00000000-0005-0000-0000-00007B030000}"/>
    <cellStyle name="Обычный 13 4" xfId="944" xr:uid="{00000000-0005-0000-0000-00007C030000}"/>
    <cellStyle name="Обычный 13 5" xfId="945" xr:uid="{00000000-0005-0000-0000-00007D030000}"/>
    <cellStyle name="Обычный 14" xfId="946" xr:uid="{00000000-0005-0000-0000-00007E030000}"/>
    <cellStyle name="Обычный 14 2" xfId="947" xr:uid="{00000000-0005-0000-0000-00007F030000}"/>
    <cellStyle name="Обычный 14 3" xfId="948" xr:uid="{00000000-0005-0000-0000-000080030000}"/>
    <cellStyle name="Обычный 14 4" xfId="949" xr:uid="{00000000-0005-0000-0000-000081030000}"/>
    <cellStyle name="Обычный 15" xfId="950" xr:uid="{00000000-0005-0000-0000-000082030000}"/>
    <cellStyle name="Обычный 15 2" xfId="951" xr:uid="{00000000-0005-0000-0000-000083030000}"/>
    <cellStyle name="Обычный 15 3" xfId="952" xr:uid="{00000000-0005-0000-0000-000084030000}"/>
    <cellStyle name="Обычный 16" xfId="953" xr:uid="{00000000-0005-0000-0000-000085030000}"/>
    <cellStyle name="Обычный 16 2" xfId="954" xr:uid="{00000000-0005-0000-0000-000086030000}"/>
    <cellStyle name="Обычный 16 2 2" xfId="955" xr:uid="{00000000-0005-0000-0000-000087030000}"/>
    <cellStyle name="Обычный 16 3" xfId="956" xr:uid="{00000000-0005-0000-0000-000088030000}"/>
    <cellStyle name="Обычный 17" xfId="957" xr:uid="{00000000-0005-0000-0000-000089030000}"/>
    <cellStyle name="Обычный 17 2" xfId="958" xr:uid="{00000000-0005-0000-0000-00008A030000}"/>
    <cellStyle name="Обычный 17 3" xfId="959" xr:uid="{00000000-0005-0000-0000-00008B030000}"/>
    <cellStyle name="Обычный 17 3 2" xfId="960" xr:uid="{00000000-0005-0000-0000-00008C030000}"/>
    <cellStyle name="Обычный 17 3 2 2" xfId="961" xr:uid="{00000000-0005-0000-0000-00008D030000}"/>
    <cellStyle name="Обычный 17 3 3" xfId="962" xr:uid="{00000000-0005-0000-0000-00008E030000}"/>
    <cellStyle name="Обычный 17 3 3 2" xfId="963" xr:uid="{00000000-0005-0000-0000-00008F030000}"/>
    <cellStyle name="Обычный 17 3 4" xfId="964" xr:uid="{00000000-0005-0000-0000-000090030000}"/>
    <cellStyle name="Обычный 17 4" xfId="965" xr:uid="{00000000-0005-0000-0000-000091030000}"/>
    <cellStyle name="Обычный 17 4 2" xfId="966" xr:uid="{00000000-0005-0000-0000-000092030000}"/>
    <cellStyle name="Обычный 17 5" xfId="967" xr:uid="{00000000-0005-0000-0000-000093030000}"/>
    <cellStyle name="Обычный 17 5 2" xfId="968" xr:uid="{00000000-0005-0000-0000-000094030000}"/>
    <cellStyle name="Обычный 17 6" xfId="969" xr:uid="{00000000-0005-0000-0000-000095030000}"/>
    <cellStyle name="Обычный 17 7" xfId="970" xr:uid="{00000000-0005-0000-0000-000096030000}"/>
    <cellStyle name="Обычный 17 8" xfId="971" xr:uid="{00000000-0005-0000-0000-000097030000}"/>
    <cellStyle name="Обычный 18" xfId="972" xr:uid="{00000000-0005-0000-0000-000098030000}"/>
    <cellStyle name="Обычный 18 2" xfId="973" xr:uid="{00000000-0005-0000-0000-000099030000}"/>
    <cellStyle name="Обычный 18 3" xfId="974" xr:uid="{00000000-0005-0000-0000-00009A030000}"/>
    <cellStyle name="Обычный 18 3 2" xfId="975" xr:uid="{00000000-0005-0000-0000-00009B030000}"/>
    <cellStyle name="Обычный 18 3 2 2" xfId="976" xr:uid="{00000000-0005-0000-0000-00009C030000}"/>
    <cellStyle name="Обычный 18 3 3" xfId="977" xr:uid="{00000000-0005-0000-0000-00009D030000}"/>
    <cellStyle name="Обычный 18 3 3 2" xfId="978" xr:uid="{00000000-0005-0000-0000-00009E030000}"/>
    <cellStyle name="Обычный 18 3 4" xfId="979" xr:uid="{00000000-0005-0000-0000-00009F030000}"/>
    <cellStyle name="Обычный 18 4" xfId="980" xr:uid="{00000000-0005-0000-0000-0000A0030000}"/>
    <cellStyle name="Обычный 18 4 2" xfId="981" xr:uid="{00000000-0005-0000-0000-0000A1030000}"/>
    <cellStyle name="Обычный 18 5" xfId="982" xr:uid="{00000000-0005-0000-0000-0000A2030000}"/>
    <cellStyle name="Обычный 18 5 2" xfId="983" xr:uid="{00000000-0005-0000-0000-0000A3030000}"/>
    <cellStyle name="Обычный 18 6" xfId="984" xr:uid="{00000000-0005-0000-0000-0000A4030000}"/>
    <cellStyle name="Обычный 18 7" xfId="985" xr:uid="{00000000-0005-0000-0000-0000A5030000}"/>
    <cellStyle name="Обычный 19" xfId="986" xr:uid="{00000000-0005-0000-0000-0000A6030000}"/>
    <cellStyle name="Обычный 19 2" xfId="987" xr:uid="{00000000-0005-0000-0000-0000A7030000}"/>
    <cellStyle name="Обычный 19 3" xfId="988" xr:uid="{00000000-0005-0000-0000-0000A8030000}"/>
    <cellStyle name="Обычный 19 3 2" xfId="989" xr:uid="{00000000-0005-0000-0000-0000A9030000}"/>
    <cellStyle name="Обычный 19 3 2 2" xfId="990" xr:uid="{00000000-0005-0000-0000-0000AA030000}"/>
    <cellStyle name="Обычный 19 3 3" xfId="991" xr:uid="{00000000-0005-0000-0000-0000AB030000}"/>
    <cellStyle name="Обычный 19 3 3 2" xfId="992" xr:uid="{00000000-0005-0000-0000-0000AC030000}"/>
    <cellStyle name="Обычный 19 3 4" xfId="993" xr:uid="{00000000-0005-0000-0000-0000AD030000}"/>
    <cellStyle name="Обычный 19 4" xfId="994" xr:uid="{00000000-0005-0000-0000-0000AE030000}"/>
    <cellStyle name="Обычный 19 4 2" xfId="995" xr:uid="{00000000-0005-0000-0000-0000AF030000}"/>
    <cellStyle name="Обычный 19 5" xfId="996" xr:uid="{00000000-0005-0000-0000-0000B0030000}"/>
    <cellStyle name="Обычный 19 5 2" xfId="997" xr:uid="{00000000-0005-0000-0000-0000B1030000}"/>
    <cellStyle name="Обычный 19 6" xfId="998" xr:uid="{00000000-0005-0000-0000-0000B2030000}"/>
    <cellStyle name="Обычный 19 7" xfId="999" xr:uid="{00000000-0005-0000-0000-0000B3030000}"/>
    <cellStyle name="Обычный 2" xfId="3" xr:uid="{00000000-0005-0000-0000-0000B4030000}"/>
    <cellStyle name="Обычный 2 10" xfId="1000" xr:uid="{00000000-0005-0000-0000-0000B5030000}"/>
    <cellStyle name="Обычный 2 10 2" xfId="1001" xr:uid="{00000000-0005-0000-0000-0000B6030000}"/>
    <cellStyle name="Обычный 2 100" xfId="1002" xr:uid="{00000000-0005-0000-0000-0000B7030000}"/>
    <cellStyle name="Обычный 2 101" xfId="1896" xr:uid="{00000000-0005-0000-0000-0000B8030000}"/>
    <cellStyle name="Обычный 2 102" xfId="69" xr:uid="{00000000-0005-0000-0000-0000B9030000}"/>
    <cellStyle name="Обычный 2 11" xfId="1003" xr:uid="{00000000-0005-0000-0000-0000BA030000}"/>
    <cellStyle name="Обычный 2 11 2" xfId="1004" xr:uid="{00000000-0005-0000-0000-0000BB030000}"/>
    <cellStyle name="Обычный 2 11 2 2" xfId="1005" xr:uid="{00000000-0005-0000-0000-0000BC030000}"/>
    <cellStyle name="Обычный 2 11 3" xfId="1006" xr:uid="{00000000-0005-0000-0000-0000BD030000}"/>
    <cellStyle name="Обычный 2 11_Т-НахВТО-газ-28.09.12" xfId="1007" xr:uid="{00000000-0005-0000-0000-0000BE030000}"/>
    <cellStyle name="Обычный 2 12" xfId="1008" xr:uid="{00000000-0005-0000-0000-0000BF030000}"/>
    <cellStyle name="Обычный 2 12 2" xfId="1009" xr:uid="{00000000-0005-0000-0000-0000C0030000}"/>
    <cellStyle name="Обычный 2 12 2 2" xfId="1010" xr:uid="{00000000-0005-0000-0000-0000C1030000}"/>
    <cellStyle name="Обычный 2 12 3" xfId="1011" xr:uid="{00000000-0005-0000-0000-0000C2030000}"/>
    <cellStyle name="Обычный 2 12_Т-НахВТО-газ-28.09.12" xfId="1012" xr:uid="{00000000-0005-0000-0000-0000C3030000}"/>
    <cellStyle name="Обычный 2 13" xfId="1013" xr:uid="{00000000-0005-0000-0000-0000C4030000}"/>
    <cellStyle name="Обычный 2 13 2" xfId="1014" xr:uid="{00000000-0005-0000-0000-0000C5030000}"/>
    <cellStyle name="Обычный 2 14" xfId="1015" xr:uid="{00000000-0005-0000-0000-0000C6030000}"/>
    <cellStyle name="Обычный 2 14 2" xfId="1016" xr:uid="{00000000-0005-0000-0000-0000C7030000}"/>
    <cellStyle name="Обычный 2 15" xfId="1017" xr:uid="{00000000-0005-0000-0000-0000C8030000}"/>
    <cellStyle name="Обычный 2 15 2" xfId="1018" xr:uid="{00000000-0005-0000-0000-0000C9030000}"/>
    <cellStyle name="Обычный 2 15 2 2" xfId="1019" xr:uid="{00000000-0005-0000-0000-0000CA030000}"/>
    <cellStyle name="Обычный 2 15 3" xfId="1020" xr:uid="{00000000-0005-0000-0000-0000CB030000}"/>
    <cellStyle name="Обычный 2 16" xfId="1021" xr:uid="{00000000-0005-0000-0000-0000CC030000}"/>
    <cellStyle name="Обычный 2 16 2" xfId="1022" xr:uid="{00000000-0005-0000-0000-0000CD030000}"/>
    <cellStyle name="Обычный 2 16 2 2" xfId="1023" xr:uid="{00000000-0005-0000-0000-0000CE030000}"/>
    <cellStyle name="Обычный 2 16 3" xfId="1024" xr:uid="{00000000-0005-0000-0000-0000CF030000}"/>
    <cellStyle name="Обычный 2 16 4" xfId="1025" xr:uid="{00000000-0005-0000-0000-0000D0030000}"/>
    <cellStyle name="Обычный 2 17" xfId="1026" xr:uid="{00000000-0005-0000-0000-0000D1030000}"/>
    <cellStyle name="Обычный 2 17 2" xfId="1027" xr:uid="{00000000-0005-0000-0000-0000D2030000}"/>
    <cellStyle name="Обычный 2 17 2 2" xfId="1028" xr:uid="{00000000-0005-0000-0000-0000D3030000}"/>
    <cellStyle name="Обычный 2 17 3" xfId="1029" xr:uid="{00000000-0005-0000-0000-0000D4030000}"/>
    <cellStyle name="Обычный 2 18" xfId="1030" xr:uid="{00000000-0005-0000-0000-0000D5030000}"/>
    <cellStyle name="Обычный 2 18 2" xfId="1031" xr:uid="{00000000-0005-0000-0000-0000D6030000}"/>
    <cellStyle name="Обычный 2 18 2 2" xfId="1032" xr:uid="{00000000-0005-0000-0000-0000D7030000}"/>
    <cellStyle name="Обычный 2 18 3" xfId="1033" xr:uid="{00000000-0005-0000-0000-0000D8030000}"/>
    <cellStyle name="Обычный 2 19" xfId="1034" xr:uid="{00000000-0005-0000-0000-0000D9030000}"/>
    <cellStyle name="Обычный 2 19 2" xfId="1035" xr:uid="{00000000-0005-0000-0000-0000DA030000}"/>
    <cellStyle name="Обычный 2 19 2 2" xfId="1036" xr:uid="{00000000-0005-0000-0000-0000DB030000}"/>
    <cellStyle name="Обычный 2 19 3" xfId="1037" xr:uid="{00000000-0005-0000-0000-0000DC030000}"/>
    <cellStyle name="Обычный 2 19 4" xfId="1038" xr:uid="{00000000-0005-0000-0000-0000DD030000}"/>
    <cellStyle name="Обычный 2 2" xfId="61" xr:uid="{00000000-0005-0000-0000-0000DE030000}"/>
    <cellStyle name="Обычный 2 2 19" xfId="1039" xr:uid="{00000000-0005-0000-0000-0000DF030000}"/>
    <cellStyle name="Обычный 2 2 2" xfId="1040" xr:uid="{00000000-0005-0000-0000-0000E0030000}"/>
    <cellStyle name="Обычный 2 2 2 2" xfId="1041" xr:uid="{00000000-0005-0000-0000-0000E1030000}"/>
    <cellStyle name="Обычный 2 2 2 3" xfId="1042" xr:uid="{00000000-0005-0000-0000-0000E2030000}"/>
    <cellStyle name="Обычный 2 2 3" xfId="1043" xr:uid="{00000000-0005-0000-0000-0000E3030000}"/>
    <cellStyle name="Обычный 2 2 4" xfId="88" xr:uid="{00000000-0005-0000-0000-0000E4030000}"/>
    <cellStyle name="Обычный 2 20" xfId="1044" xr:uid="{00000000-0005-0000-0000-0000E5030000}"/>
    <cellStyle name="Обычный 2 20 2" xfId="1045" xr:uid="{00000000-0005-0000-0000-0000E6030000}"/>
    <cellStyle name="Обычный 2 20 2 2" xfId="1046" xr:uid="{00000000-0005-0000-0000-0000E7030000}"/>
    <cellStyle name="Обычный 2 20 3" xfId="1047" xr:uid="{00000000-0005-0000-0000-0000E8030000}"/>
    <cellStyle name="Обычный 2 20 4" xfId="1048" xr:uid="{00000000-0005-0000-0000-0000E9030000}"/>
    <cellStyle name="Обычный 2 21" xfId="1049" xr:uid="{00000000-0005-0000-0000-0000EA030000}"/>
    <cellStyle name="Обычный 2 21 2" xfId="1050" xr:uid="{00000000-0005-0000-0000-0000EB030000}"/>
    <cellStyle name="Обычный 2 21 2 2" xfId="1051" xr:uid="{00000000-0005-0000-0000-0000EC030000}"/>
    <cellStyle name="Обычный 2 21 3" xfId="1052" xr:uid="{00000000-0005-0000-0000-0000ED030000}"/>
    <cellStyle name="Обычный 2 22" xfId="1053" xr:uid="{00000000-0005-0000-0000-0000EE030000}"/>
    <cellStyle name="Обычный 2 22 2" xfId="1054" xr:uid="{00000000-0005-0000-0000-0000EF030000}"/>
    <cellStyle name="Обычный 2 22 2 2" xfId="1055" xr:uid="{00000000-0005-0000-0000-0000F0030000}"/>
    <cellStyle name="Обычный 2 22 3" xfId="1056" xr:uid="{00000000-0005-0000-0000-0000F1030000}"/>
    <cellStyle name="Обычный 2 23" xfId="1057" xr:uid="{00000000-0005-0000-0000-0000F2030000}"/>
    <cellStyle name="Обычный 2 23 2" xfId="1058" xr:uid="{00000000-0005-0000-0000-0000F3030000}"/>
    <cellStyle name="Обычный 2 23 2 2" xfId="1059" xr:uid="{00000000-0005-0000-0000-0000F4030000}"/>
    <cellStyle name="Обычный 2 23 3" xfId="1060" xr:uid="{00000000-0005-0000-0000-0000F5030000}"/>
    <cellStyle name="Обычный 2 24" xfId="1061" xr:uid="{00000000-0005-0000-0000-0000F6030000}"/>
    <cellStyle name="Обычный 2 24 2" xfId="1062" xr:uid="{00000000-0005-0000-0000-0000F7030000}"/>
    <cellStyle name="Обычный 2 24 2 2" xfId="1063" xr:uid="{00000000-0005-0000-0000-0000F8030000}"/>
    <cellStyle name="Обычный 2 24 3" xfId="1064" xr:uid="{00000000-0005-0000-0000-0000F9030000}"/>
    <cellStyle name="Обычный 2 25" xfId="1065" xr:uid="{00000000-0005-0000-0000-0000FA030000}"/>
    <cellStyle name="Обычный 2 25 2" xfId="1066" xr:uid="{00000000-0005-0000-0000-0000FB030000}"/>
    <cellStyle name="Обычный 2 25 2 2" xfId="1067" xr:uid="{00000000-0005-0000-0000-0000FC030000}"/>
    <cellStyle name="Обычный 2 25 3" xfId="1068" xr:uid="{00000000-0005-0000-0000-0000FD030000}"/>
    <cellStyle name="Обычный 2 26" xfId="1069" xr:uid="{00000000-0005-0000-0000-0000FE030000}"/>
    <cellStyle name="Обычный 2 26 2" xfId="1070" xr:uid="{00000000-0005-0000-0000-0000FF030000}"/>
    <cellStyle name="Обычный 2 26 2 2" xfId="1071" xr:uid="{00000000-0005-0000-0000-000000040000}"/>
    <cellStyle name="Обычный 2 26 2 3" xfId="1072" xr:uid="{00000000-0005-0000-0000-000001040000}"/>
    <cellStyle name="Обычный 2 26 3" xfId="1073" xr:uid="{00000000-0005-0000-0000-000002040000}"/>
    <cellStyle name="Обычный 2 27" xfId="1074" xr:uid="{00000000-0005-0000-0000-000003040000}"/>
    <cellStyle name="Обычный 2 27 2" xfId="1075" xr:uid="{00000000-0005-0000-0000-000004040000}"/>
    <cellStyle name="Обычный 2 28" xfId="1076" xr:uid="{00000000-0005-0000-0000-000005040000}"/>
    <cellStyle name="Обычный 2 29" xfId="1077" xr:uid="{00000000-0005-0000-0000-000006040000}"/>
    <cellStyle name="Обычный 2 3" xfId="1078" xr:uid="{00000000-0005-0000-0000-000007040000}"/>
    <cellStyle name="Обычный 2 3 2" xfId="1079" xr:uid="{00000000-0005-0000-0000-000008040000}"/>
    <cellStyle name="Обычный 2 3 3" xfId="1080" xr:uid="{00000000-0005-0000-0000-000009040000}"/>
    <cellStyle name="Обычный 2 3 4" xfId="1081" xr:uid="{00000000-0005-0000-0000-00000A040000}"/>
    <cellStyle name="Обычный 2 30" xfId="1082" xr:uid="{00000000-0005-0000-0000-00000B040000}"/>
    <cellStyle name="Обычный 2 31" xfId="1083" xr:uid="{00000000-0005-0000-0000-00000C040000}"/>
    <cellStyle name="Обычный 2 32" xfId="1084" xr:uid="{00000000-0005-0000-0000-00000D040000}"/>
    <cellStyle name="Обычный 2 33" xfId="1085" xr:uid="{00000000-0005-0000-0000-00000E040000}"/>
    <cellStyle name="Обычный 2 34" xfId="1086" xr:uid="{00000000-0005-0000-0000-00000F040000}"/>
    <cellStyle name="Обычный 2 35" xfId="1087" xr:uid="{00000000-0005-0000-0000-000010040000}"/>
    <cellStyle name="Обычный 2 36" xfId="1088" xr:uid="{00000000-0005-0000-0000-000011040000}"/>
    <cellStyle name="Обычный 2 37" xfId="1089" xr:uid="{00000000-0005-0000-0000-000012040000}"/>
    <cellStyle name="Обычный 2 38" xfId="1090" xr:uid="{00000000-0005-0000-0000-000013040000}"/>
    <cellStyle name="Обычный 2 39" xfId="1091" xr:uid="{00000000-0005-0000-0000-000014040000}"/>
    <cellStyle name="Обычный 2 4" xfId="1092" xr:uid="{00000000-0005-0000-0000-000015040000}"/>
    <cellStyle name="Обычный 2 4 2" xfId="1093" xr:uid="{00000000-0005-0000-0000-000016040000}"/>
    <cellStyle name="Обычный 2 4 3" xfId="1094" xr:uid="{00000000-0005-0000-0000-000017040000}"/>
    <cellStyle name="Обычный 2 40" xfId="1095" xr:uid="{00000000-0005-0000-0000-000018040000}"/>
    <cellStyle name="Обычный 2 41" xfId="1096" xr:uid="{00000000-0005-0000-0000-000019040000}"/>
    <cellStyle name="Обычный 2 42" xfId="1097" xr:uid="{00000000-0005-0000-0000-00001A040000}"/>
    <cellStyle name="Обычный 2 43" xfId="1098" xr:uid="{00000000-0005-0000-0000-00001B040000}"/>
    <cellStyle name="Обычный 2 44" xfId="1099" xr:uid="{00000000-0005-0000-0000-00001C040000}"/>
    <cellStyle name="Обычный 2 45" xfId="1100" xr:uid="{00000000-0005-0000-0000-00001D040000}"/>
    <cellStyle name="Обычный 2 46" xfId="1101" xr:uid="{00000000-0005-0000-0000-00001E040000}"/>
    <cellStyle name="Обычный 2 47" xfId="1102" xr:uid="{00000000-0005-0000-0000-00001F040000}"/>
    <cellStyle name="Обычный 2 48" xfId="1103" xr:uid="{00000000-0005-0000-0000-000020040000}"/>
    <cellStyle name="Обычный 2 49" xfId="1104" xr:uid="{00000000-0005-0000-0000-000021040000}"/>
    <cellStyle name="Обычный 2 5" xfId="1105" xr:uid="{00000000-0005-0000-0000-000022040000}"/>
    <cellStyle name="Обычный 2 5 2" xfId="1106" xr:uid="{00000000-0005-0000-0000-000023040000}"/>
    <cellStyle name="Обычный 2 50" xfId="1107" xr:uid="{00000000-0005-0000-0000-000024040000}"/>
    <cellStyle name="Обычный 2 51" xfId="1108" xr:uid="{00000000-0005-0000-0000-000025040000}"/>
    <cellStyle name="Обычный 2 52" xfId="1109" xr:uid="{00000000-0005-0000-0000-000026040000}"/>
    <cellStyle name="Обычный 2 53" xfId="1110" xr:uid="{00000000-0005-0000-0000-000027040000}"/>
    <cellStyle name="Обычный 2 54" xfId="1111" xr:uid="{00000000-0005-0000-0000-000028040000}"/>
    <cellStyle name="Обычный 2 55" xfId="1112" xr:uid="{00000000-0005-0000-0000-000029040000}"/>
    <cellStyle name="Обычный 2 56" xfId="1113" xr:uid="{00000000-0005-0000-0000-00002A040000}"/>
    <cellStyle name="Обычный 2 57" xfId="1114" xr:uid="{00000000-0005-0000-0000-00002B040000}"/>
    <cellStyle name="Обычный 2 58" xfId="1115" xr:uid="{00000000-0005-0000-0000-00002C040000}"/>
    <cellStyle name="Обычный 2 59" xfId="1116" xr:uid="{00000000-0005-0000-0000-00002D040000}"/>
    <cellStyle name="Обычный 2 6" xfId="1117" xr:uid="{00000000-0005-0000-0000-00002E040000}"/>
    <cellStyle name="Обычный 2 6 2" xfId="1118" xr:uid="{00000000-0005-0000-0000-00002F040000}"/>
    <cellStyle name="Обычный 2 60" xfId="1119" xr:uid="{00000000-0005-0000-0000-000030040000}"/>
    <cellStyle name="Обычный 2 61" xfId="1120" xr:uid="{00000000-0005-0000-0000-000031040000}"/>
    <cellStyle name="Обычный 2 62" xfId="1121" xr:uid="{00000000-0005-0000-0000-000032040000}"/>
    <cellStyle name="Обычный 2 63" xfId="1122" xr:uid="{00000000-0005-0000-0000-000033040000}"/>
    <cellStyle name="Обычный 2 64" xfId="1123" xr:uid="{00000000-0005-0000-0000-000034040000}"/>
    <cellStyle name="Обычный 2 65" xfId="1124" xr:uid="{00000000-0005-0000-0000-000035040000}"/>
    <cellStyle name="Обычный 2 66" xfId="1125" xr:uid="{00000000-0005-0000-0000-000036040000}"/>
    <cellStyle name="Обычный 2 67" xfId="1126" xr:uid="{00000000-0005-0000-0000-000037040000}"/>
    <cellStyle name="Обычный 2 68" xfId="1127" xr:uid="{00000000-0005-0000-0000-000038040000}"/>
    <cellStyle name="Обычный 2 69" xfId="1128" xr:uid="{00000000-0005-0000-0000-000039040000}"/>
    <cellStyle name="Обычный 2 7" xfId="1129" xr:uid="{00000000-0005-0000-0000-00003A040000}"/>
    <cellStyle name="Обычный 2 7 2" xfId="1130" xr:uid="{00000000-0005-0000-0000-00003B040000}"/>
    <cellStyle name="Обычный 2 70" xfId="1131" xr:uid="{00000000-0005-0000-0000-00003C040000}"/>
    <cellStyle name="Обычный 2 71" xfId="1132" xr:uid="{00000000-0005-0000-0000-00003D040000}"/>
    <cellStyle name="Обычный 2 72" xfId="1133" xr:uid="{00000000-0005-0000-0000-00003E040000}"/>
    <cellStyle name="Обычный 2 73" xfId="1134" xr:uid="{00000000-0005-0000-0000-00003F040000}"/>
    <cellStyle name="Обычный 2 74" xfId="1135" xr:uid="{00000000-0005-0000-0000-000040040000}"/>
    <cellStyle name="Обычный 2 75" xfId="1136" xr:uid="{00000000-0005-0000-0000-000041040000}"/>
    <cellStyle name="Обычный 2 76" xfId="1137" xr:uid="{00000000-0005-0000-0000-000042040000}"/>
    <cellStyle name="Обычный 2 77" xfId="1138" xr:uid="{00000000-0005-0000-0000-000043040000}"/>
    <cellStyle name="Обычный 2 78" xfId="1139" xr:uid="{00000000-0005-0000-0000-000044040000}"/>
    <cellStyle name="Обычный 2 79" xfId="1140" xr:uid="{00000000-0005-0000-0000-000045040000}"/>
    <cellStyle name="Обычный 2 8" xfId="1141" xr:uid="{00000000-0005-0000-0000-000046040000}"/>
    <cellStyle name="Обычный 2 8 2" xfId="1142" xr:uid="{00000000-0005-0000-0000-000047040000}"/>
    <cellStyle name="Обычный 2 80" xfId="1143" xr:uid="{00000000-0005-0000-0000-000048040000}"/>
    <cellStyle name="Обычный 2 81" xfId="1144" xr:uid="{00000000-0005-0000-0000-000049040000}"/>
    <cellStyle name="Обычный 2 82" xfId="1145" xr:uid="{00000000-0005-0000-0000-00004A040000}"/>
    <cellStyle name="Обычный 2 83" xfId="1146" xr:uid="{00000000-0005-0000-0000-00004B040000}"/>
    <cellStyle name="Обычный 2 84" xfId="1147" xr:uid="{00000000-0005-0000-0000-00004C040000}"/>
    <cellStyle name="Обычный 2 85" xfId="1148" xr:uid="{00000000-0005-0000-0000-00004D040000}"/>
    <cellStyle name="Обычный 2 86" xfId="1149" xr:uid="{00000000-0005-0000-0000-00004E040000}"/>
    <cellStyle name="Обычный 2 87" xfId="1150" xr:uid="{00000000-0005-0000-0000-00004F040000}"/>
    <cellStyle name="Обычный 2 88" xfId="1151" xr:uid="{00000000-0005-0000-0000-000050040000}"/>
    <cellStyle name="Обычный 2 89" xfId="1152" xr:uid="{00000000-0005-0000-0000-000051040000}"/>
    <cellStyle name="Обычный 2 9" xfId="1153" xr:uid="{00000000-0005-0000-0000-000052040000}"/>
    <cellStyle name="Обычный 2 9 2" xfId="1154" xr:uid="{00000000-0005-0000-0000-000053040000}"/>
    <cellStyle name="Обычный 2 90" xfId="1155" xr:uid="{00000000-0005-0000-0000-000054040000}"/>
    <cellStyle name="Обычный 2 91" xfId="1156" xr:uid="{00000000-0005-0000-0000-000055040000}"/>
    <cellStyle name="Обычный 2 92" xfId="1157" xr:uid="{00000000-0005-0000-0000-000056040000}"/>
    <cellStyle name="Обычный 2 93" xfId="1158" xr:uid="{00000000-0005-0000-0000-000057040000}"/>
    <cellStyle name="Обычный 2 94" xfId="1159" xr:uid="{00000000-0005-0000-0000-000058040000}"/>
    <cellStyle name="Обычный 2 95" xfId="1160" xr:uid="{00000000-0005-0000-0000-000059040000}"/>
    <cellStyle name="Обычный 2 96" xfId="1161" xr:uid="{00000000-0005-0000-0000-00005A040000}"/>
    <cellStyle name="Обычный 2 97" xfId="1162" xr:uid="{00000000-0005-0000-0000-00005B040000}"/>
    <cellStyle name="Обычный 2 98" xfId="1163" xr:uid="{00000000-0005-0000-0000-00005C040000}"/>
    <cellStyle name="Обычный 2 99" xfId="1164" xr:uid="{00000000-0005-0000-0000-00005D040000}"/>
    <cellStyle name="Обычный 2_Приложение №3 Расшифровка по элементам ТПРП филиала Кировэнерго" xfId="1165" xr:uid="{00000000-0005-0000-0000-00005E040000}"/>
    <cellStyle name="Обычный 20" xfId="1166" xr:uid="{00000000-0005-0000-0000-00005F040000}"/>
    <cellStyle name="Обычный 20 2" xfId="1167" xr:uid="{00000000-0005-0000-0000-000060040000}"/>
    <cellStyle name="Обычный 20 3" xfId="1168" xr:uid="{00000000-0005-0000-0000-000061040000}"/>
    <cellStyle name="Обычный 21" xfId="1169" xr:uid="{00000000-0005-0000-0000-000062040000}"/>
    <cellStyle name="Обычный 21 2" xfId="1170" xr:uid="{00000000-0005-0000-0000-000063040000}"/>
    <cellStyle name="Обычный 21 3" xfId="1171" xr:uid="{00000000-0005-0000-0000-000064040000}"/>
    <cellStyle name="Обычный 22" xfId="1172" xr:uid="{00000000-0005-0000-0000-000065040000}"/>
    <cellStyle name="Обычный 22 2" xfId="1173" xr:uid="{00000000-0005-0000-0000-000066040000}"/>
    <cellStyle name="Обычный 22 3" xfId="1174" xr:uid="{00000000-0005-0000-0000-000067040000}"/>
    <cellStyle name="Обычный 23" xfId="1175" xr:uid="{00000000-0005-0000-0000-000068040000}"/>
    <cellStyle name="Обычный 23 2" xfId="1176" xr:uid="{00000000-0005-0000-0000-000069040000}"/>
    <cellStyle name="Обычный 23 3" xfId="1177" xr:uid="{00000000-0005-0000-0000-00006A040000}"/>
    <cellStyle name="Обычный 24" xfId="1178" xr:uid="{00000000-0005-0000-0000-00006B040000}"/>
    <cellStyle name="Обычный 24 2" xfId="1179" xr:uid="{00000000-0005-0000-0000-00006C040000}"/>
    <cellStyle name="Обычный 24 3" xfId="1180" xr:uid="{00000000-0005-0000-0000-00006D040000}"/>
    <cellStyle name="Обычный 24 4" xfId="1181" xr:uid="{00000000-0005-0000-0000-00006E040000}"/>
    <cellStyle name="Обычный 25" xfId="1182" xr:uid="{00000000-0005-0000-0000-00006F040000}"/>
    <cellStyle name="Обычный 25 2" xfId="1183" xr:uid="{00000000-0005-0000-0000-000070040000}"/>
    <cellStyle name="Обычный 25 3" xfId="1184" xr:uid="{00000000-0005-0000-0000-000071040000}"/>
    <cellStyle name="Обычный 25 4" xfId="1185" xr:uid="{00000000-0005-0000-0000-000072040000}"/>
    <cellStyle name="Обычный 26" xfId="1186" xr:uid="{00000000-0005-0000-0000-000073040000}"/>
    <cellStyle name="Обычный 26 2" xfId="1187" xr:uid="{00000000-0005-0000-0000-000074040000}"/>
    <cellStyle name="Обычный 26 3" xfId="1188" xr:uid="{00000000-0005-0000-0000-000075040000}"/>
    <cellStyle name="Обычный 27" xfId="1189" xr:uid="{00000000-0005-0000-0000-000076040000}"/>
    <cellStyle name="Обычный 27 2" xfId="1190" xr:uid="{00000000-0005-0000-0000-000077040000}"/>
    <cellStyle name="Обычный 27 3" xfId="1191" xr:uid="{00000000-0005-0000-0000-000078040000}"/>
    <cellStyle name="Обычный 28" xfId="1192" xr:uid="{00000000-0005-0000-0000-000079040000}"/>
    <cellStyle name="Обычный 28 2" xfId="1193" xr:uid="{00000000-0005-0000-0000-00007A040000}"/>
    <cellStyle name="Обычный 29" xfId="1194" xr:uid="{00000000-0005-0000-0000-00007B040000}"/>
    <cellStyle name="Обычный 29 2" xfId="1195" xr:uid="{00000000-0005-0000-0000-00007C040000}"/>
    <cellStyle name="Обычный 29 3" xfId="1196" xr:uid="{00000000-0005-0000-0000-00007D040000}"/>
    <cellStyle name="Обычный 3" xfId="2" xr:uid="{00000000-0005-0000-0000-00007E040000}"/>
    <cellStyle name="Обычный 3 10" xfId="1197" xr:uid="{00000000-0005-0000-0000-00007F040000}"/>
    <cellStyle name="Обычный 3 10 2" xfId="1198" xr:uid="{00000000-0005-0000-0000-000080040000}"/>
    <cellStyle name="Обычный 3 10 3" xfId="94" xr:uid="{00000000-0005-0000-0000-000081040000}"/>
    <cellStyle name="Обычный 3 11" xfId="1199" xr:uid="{00000000-0005-0000-0000-000082040000}"/>
    <cellStyle name="Обычный 3 11 2" xfId="1200" xr:uid="{00000000-0005-0000-0000-000083040000}"/>
    <cellStyle name="Обычный 3 12" xfId="1201" xr:uid="{00000000-0005-0000-0000-000084040000}"/>
    <cellStyle name="Обычный 3 12 2" xfId="1202" xr:uid="{00000000-0005-0000-0000-000085040000}"/>
    <cellStyle name="Обычный 3 13" xfId="1203" xr:uid="{00000000-0005-0000-0000-000086040000}"/>
    <cellStyle name="Обычный 3 14" xfId="1204" xr:uid="{00000000-0005-0000-0000-000087040000}"/>
    <cellStyle name="Обычный 3 15" xfId="1205" xr:uid="{00000000-0005-0000-0000-000088040000}"/>
    <cellStyle name="Обычный 3 16" xfId="1206" xr:uid="{00000000-0005-0000-0000-000089040000}"/>
    <cellStyle name="Обычный 3 17" xfId="1207" xr:uid="{00000000-0005-0000-0000-00008A040000}"/>
    <cellStyle name="Обычный 3 2" xfId="41" xr:uid="{00000000-0005-0000-0000-00008B040000}"/>
    <cellStyle name="Обычный 3 2 2" xfId="91" xr:uid="{00000000-0005-0000-0000-00008C040000}"/>
    <cellStyle name="Обычный 3 2 2 2" xfId="42" xr:uid="{00000000-0005-0000-0000-00008D040000}"/>
    <cellStyle name="Обычный 3 2 3" xfId="1208" xr:uid="{00000000-0005-0000-0000-00008E040000}"/>
    <cellStyle name="Обычный 3 2 4" xfId="1209" xr:uid="{00000000-0005-0000-0000-00008F040000}"/>
    <cellStyle name="Обычный 3 21" xfId="62" xr:uid="{00000000-0005-0000-0000-000090040000}"/>
    <cellStyle name="Обычный 3 3" xfId="93" xr:uid="{00000000-0005-0000-0000-000091040000}"/>
    <cellStyle name="Обычный 3 3 2" xfId="1210" xr:uid="{00000000-0005-0000-0000-000092040000}"/>
    <cellStyle name="Обычный 3 3 2 2" xfId="1211" xr:uid="{00000000-0005-0000-0000-000093040000}"/>
    <cellStyle name="Обычный 3 3 3" xfId="1212" xr:uid="{00000000-0005-0000-0000-000094040000}"/>
    <cellStyle name="Обычный 3 3 4" xfId="1213" xr:uid="{00000000-0005-0000-0000-000095040000}"/>
    <cellStyle name="Обычный 3 3 5" xfId="66" xr:uid="{00000000-0005-0000-0000-000096040000}"/>
    <cellStyle name="Обычный 3 3 6" xfId="1214" xr:uid="{00000000-0005-0000-0000-000097040000}"/>
    <cellStyle name="Обычный 3 3 7" xfId="1215" xr:uid="{00000000-0005-0000-0000-000098040000}"/>
    <cellStyle name="Обычный 3 3 8" xfId="1216" xr:uid="{00000000-0005-0000-0000-000099040000}"/>
    <cellStyle name="Обычный 3 4" xfId="1217" xr:uid="{00000000-0005-0000-0000-00009A040000}"/>
    <cellStyle name="Обычный 3 4 10" xfId="1218" xr:uid="{00000000-0005-0000-0000-00009B040000}"/>
    <cellStyle name="Обычный 3 4 11" xfId="1219" xr:uid="{00000000-0005-0000-0000-00009C040000}"/>
    <cellStyle name="Обычный 3 4 2" xfId="1220" xr:uid="{00000000-0005-0000-0000-00009D040000}"/>
    <cellStyle name="Обычный 3 4 2 2" xfId="1221" xr:uid="{00000000-0005-0000-0000-00009E040000}"/>
    <cellStyle name="Обычный 3 4 2 2 2" xfId="1222" xr:uid="{00000000-0005-0000-0000-00009F040000}"/>
    <cellStyle name="Обычный 3 4 2 2 2 2" xfId="1223" xr:uid="{00000000-0005-0000-0000-0000A0040000}"/>
    <cellStyle name="Обычный 3 4 2 2 2 2 2" xfId="1224" xr:uid="{00000000-0005-0000-0000-0000A1040000}"/>
    <cellStyle name="Обычный 3 4 2 2 2 3" xfId="1225" xr:uid="{00000000-0005-0000-0000-0000A2040000}"/>
    <cellStyle name="Обычный 3 4 2 2 2 3 2" xfId="1226" xr:uid="{00000000-0005-0000-0000-0000A3040000}"/>
    <cellStyle name="Обычный 3 4 2 2 2 4" xfId="1227" xr:uid="{00000000-0005-0000-0000-0000A4040000}"/>
    <cellStyle name="Обычный 3 4 2 2 3" xfId="1228" xr:uid="{00000000-0005-0000-0000-0000A5040000}"/>
    <cellStyle name="Обычный 3 4 2 2 3 2" xfId="1229" xr:uid="{00000000-0005-0000-0000-0000A6040000}"/>
    <cellStyle name="Обычный 3 4 2 2 4" xfId="1230" xr:uid="{00000000-0005-0000-0000-0000A7040000}"/>
    <cellStyle name="Обычный 3 4 2 2 4 2" xfId="1231" xr:uid="{00000000-0005-0000-0000-0000A8040000}"/>
    <cellStyle name="Обычный 3 4 2 2 5" xfId="1232" xr:uid="{00000000-0005-0000-0000-0000A9040000}"/>
    <cellStyle name="Обычный 3 4 2 3" xfId="1233" xr:uid="{00000000-0005-0000-0000-0000AA040000}"/>
    <cellStyle name="Обычный 3 4 2 3 2" xfId="1234" xr:uid="{00000000-0005-0000-0000-0000AB040000}"/>
    <cellStyle name="Обычный 3 4 2 3 2 2" xfId="1235" xr:uid="{00000000-0005-0000-0000-0000AC040000}"/>
    <cellStyle name="Обычный 3 4 2 3 3" xfId="1236" xr:uid="{00000000-0005-0000-0000-0000AD040000}"/>
    <cellStyle name="Обычный 3 4 2 3 3 2" xfId="1237" xr:uid="{00000000-0005-0000-0000-0000AE040000}"/>
    <cellStyle name="Обычный 3 4 2 3 4" xfId="1238" xr:uid="{00000000-0005-0000-0000-0000AF040000}"/>
    <cellStyle name="Обычный 3 4 2 4" xfId="1239" xr:uid="{00000000-0005-0000-0000-0000B0040000}"/>
    <cellStyle name="Обычный 3 4 2 4 2" xfId="1240" xr:uid="{00000000-0005-0000-0000-0000B1040000}"/>
    <cellStyle name="Обычный 3 4 2 5" xfId="1241" xr:uid="{00000000-0005-0000-0000-0000B2040000}"/>
    <cellStyle name="Обычный 3 4 2 5 2" xfId="1242" xr:uid="{00000000-0005-0000-0000-0000B3040000}"/>
    <cellStyle name="Обычный 3 4 2 6" xfId="1243" xr:uid="{00000000-0005-0000-0000-0000B4040000}"/>
    <cellStyle name="Обычный 3 4 2 7" xfId="1244" xr:uid="{00000000-0005-0000-0000-0000B5040000}"/>
    <cellStyle name="Обычный 3 4 3" xfId="1245" xr:uid="{00000000-0005-0000-0000-0000B6040000}"/>
    <cellStyle name="Обычный 3 4 3 2" xfId="1246" xr:uid="{00000000-0005-0000-0000-0000B7040000}"/>
    <cellStyle name="Обычный 3 4 3 2 2" xfId="1247" xr:uid="{00000000-0005-0000-0000-0000B8040000}"/>
    <cellStyle name="Обычный 3 4 3 2 2 2" xfId="1248" xr:uid="{00000000-0005-0000-0000-0000B9040000}"/>
    <cellStyle name="Обычный 3 4 3 2 3" xfId="1249" xr:uid="{00000000-0005-0000-0000-0000BA040000}"/>
    <cellStyle name="Обычный 3 4 3 2 3 2" xfId="1250" xr:uid="{00000000-0005-0000-0000-0000BB040000}"/>
    <cellStyle name="Обычный 3 4 3 2 4" xfId="1251" xr:uid="{00000000-0005-0000-0000-0000BC040000}"/>
    <cellStyle name="Обычный 3 4 3 3" xfId="1252" xr:uid="{00000000-0005-0000-0000-0000BD040000}"/>
    <cellStyle name="Обычный 3 4 3 3 2" xfId="1253" xr:uid="{00000000-0005-0000-0000-0000BE040000}"/>
    <cellStyle name="Обычный 3 4 3 4" xfId="1254" xr:uid="{00000000-0005-0000-0000-0000BF040000}"/>
    <cellStyle name="Обычный 3 4 3 4 2" xfId="1255" xr:uid="{00000000-0005-0000-0000-0000C0040000}"/>
    <cellStyle name="Обычный 3 4 3 5" xfId="1256" xr:uid="{00000000-0005-0000-0000-0000C1040000}"/>
    <cellStyle name="Обычный 3 4 4" xfId="1257" xr:uid="{00000000-0005-0000-0000-0000C2040000}"/>
    <cellStyle name="Обычный 3 4 4 2" xfId="1258" xr:uid="{00000000-0005-0000-0000-0000C3040000}"/>
    <cellStyle name="Обычный 3 4 4 2 2" xfId="1259" xr:uid="{00000000-0005-0000-0000-0000C4040000}"/>
    <cellStyle name="Обычный 3 4 4 2 2 2" xfId="1260" xr:uid="{00000000-0005-0000-0000-0000C5040000}"/>
    <cellStyle name="Обычный 3 4 4 2 3" xfId="1261" xr:uid="{00000000-0005-0000-0000-0000C6040000}"/>
    <cellStyle name="Обычный 3 4 4 2 3 2" xfId="1262" xr:uid="{00000000-0005-0000-0000-0000C7040000}"/>
    <cellStyle name="Обычный 3 4 4 2 4" xfId="1263" xr:uid="{00000000-0005-0000-0000-0000C8040000}"/>
    <cellStyle name="Обычный 3 4 4 3" xfId="1264" xr:uid="{00000000-0005-0000-0000-0000C9040000}"/>
    <cellStyle name="Обычный 3 4 4 3 2" xfId="1265" xr:uid="{00000000-0005-0000-0000-0000CA040000}"/>
    <cellStyle name="Обычный 3 4 4 4" xfId="1266" xr:uid="{00000000-0005-0000-0000-0000CB040000}"/>
    <cellStyle name="Обычный 3 4 4 4 2" xfId="1267" xr:uid="{00000000-0005-0000-0000-0000CC040000}"/>
    <cellStyle name="Обычный 3 4 4 5" xfId="1268" xr:uid="{00000000-0005-0000-0000-0000CD040000}"/>
    <cellStyle name="Обычный 3 4 5" xfId="1269" xr:uid="{00000000-0005-0000-0000-0000CE040000}"/>
    <cellStyle name="Обычный 3 4 5 2" xfId="1270" xr:uid="{00000000-0005-0000-0000-0000CF040000}"/>
    <cellStyle name="Обычный 3 4 5 2 2" xfId="1271" xr:uid="{00000000-0005-0000-0000-0000D0040000}"/>
    <cellStyle name="Обычный 3 4 5 3" xfId="1272" xr:uid="{00000000-0005-0000-0000-0000D1040000}"/>
    <cellStyle name="Обычный 3 4 5 3 2" xfId="1273" xr:uid="{00000000-0005-0000-0000-0000D2040000}"/>
    <cellStyle name="Обычный 3 4 5 4" xfId="1274" xr:uid="{00000000-0005-0000-0000-0000D3040000}"/>
    <cellStyle name="Обычный 3 4 6" xfId="1275" xr:uid="{00000000-0005-0000-0000-0000D4040000}"/>
    <cellStyle name="Обычный 3 4 6 2" xfId="1276" xr:uid="{00000000-0005-0000-0000-0000D5040000}"/>
    <cellStyle name="Обычный 3 4 7" xfId="1277" xr:uid="{00000000-0005-0000-0000-0000D6040000}"/>
    <cellStyle name="Обычный 3 4 7 2" xfId="1278" xr:uid="{00000000-0005-0000-0000-0000D7040000}"/>
    <cellStyle name="Обычный 3 4 8" xfId="1279" xr:uid="{00000000-0005-0000-0000-0000D8040000}"/>
    <cellStyle name="Обычный 3 4 9" xfId="1280" xr:uid="{00000000-0005-0000-0000-0000D9040000}"/>
    <cellStyle name="Обычный 3 5" xfId="1281" xr:uid="{00000000-0005-0000-0000-0000DA040000}"/>
    <cellStyle name="Обычный 3 5 2" xfId="1282" xr:uid="{00000000-0005-0000-0000-0000DB040000}"/>
    <cellStyle name="Обычный 3 5 3" xfId="1283" xr:uid="{00000000-0005-0000-0000-0000DC040000}"/>
    <cellStyle name="Обычный 3 5 4" xfId="1284" xr:uid="{00000000-0005-0000-0000-0000DD040000}"/>
    <cellStyle name="Обычный 3 5 5" xfId="1285" xr:uid="{00000000-0005-0000-0000-0000DE040000}"/>
    <cellStyle name="Обычный 3 5 6" xfId="1286" xr:uid="{00000000-0005-0000-0000-0000DF040000}"/>
    <cellStyle name="Обычный 3 6" xfId="1287" xr:uid="{00000000-0005-0000-0000-0000E0040000}"/>
    <cellStyle name="Обычный 3 6 2" xfId="1288" xr:uid="{00000000-0005-0000-0000-0000E1040000}"/>
    <cellStyle name="Обычный 3 6 2 2" xfId="1289" xr:uid="{00000000-0005-0000-0000-0000E2040000}"/>
    <cellStyle name="Обычный 3 6 2 3" xfId="1290" xr:uid="{00000000-0005-0000-0000-0000E3040000}"/>
    <cellStyle name="Обычный 3 6 3" xfId="1291" xr:uid="{00000000-0005-0000-0000-0000E4040000}"/>
    <cellStyle name="Обычный 3 6 4" xfId="1292" xr:uid="{00000000-0005-0000-0000-0000E5040000}"/>
    <cellStyle name="Обычный 3 6 5" xfId="1293" xr:uid="{00000000-0005-0000-0000-0000E6040000}"/>
    <cellStyle name="Обычный 3 7" xfId="1294" xr:uid="{00000000-0005-0000-0000-0000E7040000}"/>
    <cellStyle name="Обычный 3 7 2" xfId="1295" xr:uid="{00000000-0005-0000-0000-0000E8040000}"/>
    <cellStyle name="Обычный 3 7 2 2" xfId="1296" xr:uid="{00000000-0005-0000-0000-0000E9040000}"/>
    <cellStyle name="Обычный 3 7 3" xfId="1297" xr:uid="{00000000-0005-0000-0000-0000EA040000}"/>
    <cellStyle name="Обычный 3 7 4" xfId="1298" xr:uid="{00000000-0005-0000-0000-0000EB040000}"/>
    <cellStyle name="Обычный 3 77" xfId="1299" xr:uid="{00000000-0005-0000-0000-0000EC040000}"/>
    <cellStyle name="Обычный 3 77 2" xfId="1300" xr:uid="{00000000-0005-0000-0000-0000ED040000}"/>
    <cellStyle name="Обычный 3 77 2 2" xfId="1301" xr:uid="{00000000-0005-0000-0000-0000EE040000}"/>
    <cellStyle name="Обычный 3 77 2 2 2" xfId="1302" xr:uid="{00000000-0005-0000-0000-0000EF040000}"/>
    <cellStyle name="Обычный 3 77 2 3" xfId="1303" xr:uid="{00000000-0005-0000-0000-0000F0040000}"/>
    <cellStyle name="Обычный 3 77 3" xfId="1304" xr:uid="{00000000-0005-0000-0000-0000F1040000}"/>
    <cellStyle name="Обычный 3 77 3 2" xfId="1305" xr:uid="{00000000-0005-0000-0000-0000F2040000}"/>
    <cellStyle name="Обычный 3 77 3 2 2" xfId="1306" xr:uid="{00000000-0005-0000-0000-0000F3040000}"/>
    <cellStyle name="Обычный 3 77 3 3" xfId="1307" xr:uid="{00000000-0005-0000-0000-0000F4040000}"/>
    <cellStyle name="Обычный 3 77 4" xfId="1308" xr:uid="{00000000-0005-0000-0000-0000F5040000}"/>
    <cellStyle name="Обычный 3 78" xfId="1309" xr:uid="{00000000-0005-0000-0000-0000F6040000}"/>
    <cellStyle name="Обычный 3 78 2" xfId="1310" xr:uid="{00000000-0005-0000-0000-0000F7040000}"/>
    <cellStyle name="Обычный 3 78 2 2" xfId="1311" xr:uid="{00000000-0005-0000-0000-0000F8040000}"/>
    <cellStyle name="Обычный 3 78 3" xfId="1312" xr:uid="{00000000-0005-0000-0000-0000F9040000}"/>
    <cellStyle name="Обычный 3 8" xfId="1313" xr:uid="{00000000-0005-0000-0000-0000FA040000}"/>
    <cellStyle name="Обычный 3 8 2" xfId="1314" xr:uid="{00000000-0005-0000-0000-0000FB040000}"/>
    <cellStyle name="Обычный 3 8 2 2" xfId="1315" xr:uid="{00000000-0005-0000-0000-0000FC040000}"/>
    <cellStyle name="Обычный 3 8 3" xfId="1316" xr:uid="{00000000-0005-0000-0000-0000FD040000}"/>
    <cellStyle name="Обычный 3 8 4" xfId="1317" xr:uid="{00000000-0005-0000-0000-0000FE040000}"/>
    <cellStyle name="Обычный 3 9" xfId="1318" xr:uid="{00000000-0005-0000-0000-0000FF040000}"/>
    <cellStyle name="Обычный 3 9 2" xfId="1319" xr:uid="{00000000-0005-0000-0000-000000050000}"/>
    <cellStyle name="Обычный 3 9 3" xfId="1320" xr:uid="{00000000-0005-0000-0000-000001050000}"/>
    <cellStyle name="Обычный 3_RZD_2009-2030_macromodel_090518" xfId="1321" xr:uid="{00000000-0005-0000-0000-000002050000}"/>
    <cellStyle name="Обычный 30" xfId="1322" xr:uid="{00000000-0005-0000-0000-000003050000}"/>
    <cellStyle name="Обычный 30 2" xfId="1323" xr:uid="{00000000-0005-0000-0000-000004050000}"/>
    <cellStyle name="Обычный 30 3" xfId="1324" xr:uid="{00000000-0005-0000-0000-000005050000}"/>
    <cellStyle name="Обычный 31" xfId="1325" xr:uid="{00000000-0005-0000-0000-000006050000}"/>
    <cellStyle name="Обычный 31 2" xfId="1326" xr:uid="{00000000-0005-0000-0000-000007050000}"/>
    <cellStyle name="Обычный 32" xfId="1327" xr:uid="{00000000-0005-0000-0000-000008050000}"/>
    <cellStyle name="Обычный 32 2" xfId="1328" xr:uid="{00000000-0005-0000-0000-000009050000}"/>
    <cellStyle name="Обычный 33" xfId="1329" xr:uid="{00000000-0005-0000-0000-00000A050000}"/>
    <cellStyle name="Обычный 33 2" xfId="1330" xr:uid="{00000000-0005-0000-0000-00000B050000}"/>
    <cellStyle name="Обычный 34" xfId="1331" xr:uid="{00000000-0005-0000-0000-00000C050000}"/>
    <cellStyle name="Обычный 34 2" xfId="1332" xr:uid="{00000000-0005-0000-0000-00000D050000}"/>
    <cellStyle name="Обычный 34 2 2" xfId="1333" xr:uid="{00000000-0005-0000-0000-00000E050000}"/>
    <cellStyle name="Обычный 35" xfId="1334" xr:uid="{00000000-0005-0000-0000-00000F050000}"/>
    <cellStyle name="Обычный 35 2" xfId="1335" xr:uid="{00000000-0005-0000-0000-000010050000}"/>
    <cellStyle name="Обычный 35 2 2" xfId="1336" xr:uid="{00000000-0005-0000-0000-000011050000}"/>
    <cellStyle name="Обычный 35 3" xfId="1337" xr:uid="{00000000-0005-0000-0000-000012050000}"/>
    <cellStyle name="Обычный 36" xfId="1338" xr:uid="{00000000-0005-0000-0000-000013050000}"/>
    <cellStyle name="Обычный 36 2" xfId="1339" xr:uid="{00000000-0005-0000-0000-000014050000}"/>
    <cellStyle name="Обычный 37" xfId="1340" xr:uid="{00000000-0005-0000-0000-000015050000}"/>
    <cellStyle name="Обычный 37 2" xfId="1341" xr:uid="{00000000-0005-0000-0000-000016050000}"/>
    <cellStyle name="Обычный 37 2 2" xfId="1342" xr:uid="{00000000-0005-0000-0000-000017050000}"/>
    <cellStyle name="Обычный 38" xfId="1343" xr:uid="{00000000-0005-0000-0000-000018050000}"/>
    <cellStyle name="Обычный 38 2" xfId="1344" xr:uid="{00000000-0005-0000-0000-000019050000}"/>
    <cellStyle name="Обычный 39" xfId="1345" xr:uid="{00000000-0005-0000-0000-00001A050000}"/>
    <cellStyle name="Обычный 39 2" xfId="1346" xr:uid="{00000000-0005-0000-0000-00001B050000}"/>
    <cellStyle name="Обычный 4" xfId="43" xr:uid="{00000000-0005-0000-0000-00001C050000}"/>
    <cellStyle name="Обычный 4 10" xfId="1347" xr:uid="{00000000-0005-0000-0000-00001D050000}"/>
    <cellStyle name="Обычный 4 10 2" xfId="1348" xr:uid="{00000000-0005-0000-0000-00001E050000}"/>
    <cellStyle name="Обычный 4 11" xfId="1349" xr:uid="{00000000-0005-0000-0000-00001F050000}"/>
    <cellStyle name="Обычный 4 12" xfId="1350" xr:uid="{00000000-0005-0000-0000-000020050000}"/>
    <cellStyle name="Обычный 4 13" xfId="1351" xr:uid="{00000000-0005-0000-0000-000021050000}"/>
    <cellStyle name="Обычный 4 13 2" xfId="1352" xr:uid="{00000000-0005-0000-0000-000022050000}"/>
    <cellStyle name="Обычный 4 14" xfId="1353" xr:uid="{00000000-0005-0000-0000-000023050000}"/>
    <cellStyle name="Обычный 4 15" xfId="1354" xr:uid="{00000000-0005-0000-0000-000024050000}"/>
    <cellStyle name="Обычный 4 16" xfId="1898" xr:uid="{00000000-0005-0000-0000-000025050000}"/>
    <cellStyle name="Обычный 4 17" xfId="83" xr:uid="{00000000-0005-0000-0000-000026050000}"/>
    <cellStyle name="Обычный 4 2" xfId="44" xr:uid="{00000000-0005-0000-0000-000027050000}"/>
    <cellStyle name="Обычный 4 2 2" xfId="1356" xr:uid="{00000000-0005-0000-0000-000028050000}"/>
    <cellStyle name="Обычный 4 2 3" xfId="1357" xr:uid="{00000000-0005-0000-0000-000029050000}"/>
    <cellStyle name="Обычный 4 2 4" xfId="1899" xr:uid="{00000000-0005-0000-0000-00002A050000}"/>
    <cellStyle name="Обычный 4 2 5" xfId="1355" xr:uid="{00000000-0005-0000-0000-00002B050000}"/>
    <cellStyle name="Обычный 4 2_Т-НахВТО-газ-28.09.12" xfId="1358" xr:uid="{00000000-0005-0000-0000-00002C050000}"/>
    <cellStyle name="Обычный 4 22" xfId="1359" xr:uid="{00000000-0005-0000-0000-00002D050000}"/>
    <cellStyle name="Обычный 4 3" xfId="1360" xr:uid="{00000000-0005-0000-0000-00002E050000}"/>
    <cellStyle name="Обычный 4 3 2" xfId="1361" xr:uid="{00000000-0005-0000-0000-00002F050000}"/>
    <cellStyle name="Обычный 4 4" xfId="87" xr:uid="{00000000-0005-0000-0000-000030050000}"/>
    <cellStyle name="Обычный 4 4 2" xfId="1362" xr:uid="{00000000-0005-0000-0000-000031050000}"/>
    <cellStyle name="Обычный 4 4 3" xfId="1363" xr:uid="{00000000-0005-0000-0000-000032050000}"/>
    <cellStyle name="Обычный 4 5" xfId="1364" xr:uid="{00000000-0005-0000-0000-000033050000}"/>
    <cellStyle name="Обычный 4 5 2" xfId="1365" xr:uid="{00000000-0005-0000-0000-000034050000}"/>
    <cellStyle name="Обычный 4 6" xfId="1366" xr:uid="{00000000-0005-0000-0000-000035050000}"/>
    <cellStyle name="Обычный 4 6 2" xfId="1367" xr:uid="{00000000-0005-0000-0000-000036050000}"/>
    <cellStyle name="Обычный 4 7" xfId="1368" xr:uid="{00000000-0005-0000-0000-000037050000}"/>
    <cellStyle name="Обычный 4 7 2" xfId="1369" xr:uid="{00000000-0005-0000-0000-000038050000}"/>
    <cellStyle name="Обычный 4 8" xfId="1370" xr:uid="{00000000-0005-0000-0000-000039050000}"/>
    <cellStyle name="Обычный 4 8 2" xfId="1371" xr:uid="{00000000-0005-0000-0000-00003A050000}"/>
    <cellStyle name="Обычный 4 9" xfId="1372" xr:uid="{00000000-0005-0000-0000-00003B050000}"/>
    <cellStyle name="Обычный 4 9 2" xfId="1373" xr:uid="{00000000-0005-0000-0000-00003C050000}"/>
    <cellStyle name="Обычный 4_ЦФ запрос2008-2009" xfId="1374" xr:uid="{00000000-0005-0000-0000-00003D050000}"/>
    <cellStyle name="Обычный 40" xfId="1375" xr:uid="{00000000-0005-0000-0000-00003E050000}"/>
    <cellStyle name="Обычный 40 2" xfId="1376" xr:uid="{00000000-0005-0000-0000-00003F050000}"/>
    <cellStyle name="Обычный 40 2 2" xfId="1377" xr:uid="{00000000-0005-0000-0000-000040050000}"/>
    <cellStyle name="Обычный 41" xfId="1378" xr:uid="{00000000-0005-0000-0000-000041050000}"/>
    <cellStyle name="Обычный 41 2" xfId="1379" xr:uid="{00000000-0005-0000-0000-000042050000}"/>
    <cellStyle name="Обычный 41 2 2" xfId="1380" xr:uid="{00000000-0005-0000-0000-000043050000}"/>
    <cellStyle name="Обычный 42" xfId="1381" xr:uid="{00000000-0005-0000-0000-000044050000}"/>
    <cellStyle name="Обычный 42 2" xfId="1382" xr:uid="{00000000-0005-0000-0000-000045050000}"/>
    <cellStyle name="Обычный 42 2 2" xfId="1383" xr:uid="{00000000-0005-0000-0000-000046050000}"/>
    <cellStyle name="Обычный 42 2 2 2" xfId="1384" xr:uid="{00000000-0005-0000-0000-000047050000}"/>
    <cellStyle name="Обычный 42 2 2 2 2" xfId="1385" xr:uid="{00000000-0005-0000-0000-000048050000}"/>
    <cellStyle name="Обычный 42 2 2 2 2 2" xfId="1386" xr:uid="{00000000-0005-0000-0000-000049050000}"/>
    <cellStyle name="Обычный 42 2 2 2 3" xfId="1387" xr:uid="{00000000-0005-0000-0000-00004A050000}"/>
    <cellStyle name="Обычный 42 2 2 2 3 2" xfId="1388" xr:uid="{00000000-0005-0000-0000-00004B050000}"/>
    <cellStyle name="Обычный 42 2 2 2 4" xfId="1389" xr:uid="{00000000-0005-0000-0000-00004C050000}"/>
    <cellStyle name="Обычный 42 2 2 3" xfId="1390" xr:uid="{00000000-0005-0000-0000-00004D050000}"/>
    <cellStyle name="Обычный 42 2 2 3 2" xfId="1391" xr:uid="{00000000-0005-0000-0000-00004E050000}"/>
    <cellStyle name="Обычный 42 2 2 4" xfId="1392" xr:uid="{00000000-0005-0000-0000-00004F050000}"/>
    <cellStyle name="Обычный 42 2 2 4 2" xfId="1393" xr:uid="{00000000-0005-0000-0000-000050050000}"/>
    <cellStyle name="Обычный 42 2 2 5" xfId="1394" xr:uid="{00000000-0005-0000-0000-000051050000}"/>
    <cellStyle name="Обычный 42 2 3" xfId="1395" xr:uid="{00000000-0005-0000-0000-000052050000}"/>
    <cellStyle name="Обычный 42 2 3 2" xfId="1396" xr:uid="{00000000-0005-0000-0000-000053050000}"/>
    <cellStyle name="Обычный 42 2 3 2 2" xfId="1397" xr:uid="{00000000-0005-0000-0000-000054050000}"/>
    <cellStyle name="Обычный 42 2 3 3" xfId="1398" xr:uid="{00000000-0005-0000-0000-000055050000}"/>
    <cellStyle name="Обычный 42 2 3 3 2" xfId="1399" xr:uid="{00000000-0005-0000-0000-000056050000}"/>
    <cellStyle name="Обычный 42 2 3 4" xfId="1400" xr:uid="{00000000-0005-0000-0000-000057050000}"/>
    <cellStyle name="Обычный 42 2 4" xfId="1401" xr:uid="{00000000-0005-0000-0000-000058050000}"/>
    <cellStyle name="Обычный 42 2 4 2" xfId="1402" xr:uid="{00000000-0005-0000-0000-000059050000}"/>
    <cellStyle name="Обычный 42 2 5" xfId="1403" xr:uid="{00000000-0005-0000-0000-00005A050000}"/>
    <cellStyle name="Обычный 42 2 5 2" xfId="1404" xr:uid="{00000000-0005-0000-0000-00005B050000}"/>
    <cellStyle name="Обычный 42 2 6" xfId="1405" xr:uid="{00000000-0005-0000-0000-00005C050000}"/>
    <cellStyle name="Обычный 42 2 7" xfId="1406" xr:uid="{00000000-0005-0000-0000-00005D050000}"/>
    <cellStyle name="Обычный 42 3" xfId="1407" xr:uid="{00000000-0005-0000-0000-00005E050000}"/>
    <cellStyle name="Обычный 42 3 2" xfId="1408" xr:uid="{00000000-0005-0000-0000-00005F050000}"/>
    <cellStyle name="Обычный 42 3 2 2" xfId="1409" xr:uid="{00000000-0005-0000-0000-000060050000}"/>
    <cellStyle name="Обычный 42 3 2 2 2" xfId="1410" xr:uid="{00000000-0005-0000-0000-000061050000}"/>
    <cellStyle name="Обычный 42 3 2 3" xfId="1411" xr:uid="{00000000-0005-0000-0000-000062050000}"/>
    <cellStyle name="Обычный 42 3 2 3 2" xfId="1412" xr:uid="{00000000-0005-0000-0000-000063050000}"/>
    <cellStyle name="Обычный 42 3 2 4" xfId="1413" xr:uid="{00000000-0005-0000-0000-000064050000}"/>
    <cellStyle name="Обычный 42 3 3" xfId="1414" xr:uid="{00000000-0005-0000-0000-000065050000}"/>
    <cellStyle name="Обычный 42 3 3 2" xfId="1415" xr:uid="{00000000-0005-0000-0000-000066050000}"/>
    <cellStyle name="Обычный 42 3 4" xfId="1416" xr:uid="{00000000-0005-0000-0000-000067050000}"/>
    <cellStyle name="Обычный 42 3 4 2" xfId="1417" xr:uid="{00000000-0005-0000-0000-000068050000}"/>
    <cellStyle name="Обычный 42 3 5" xfId="1418" xr:uid="{00000000-0005-0000-0000-000069050000}"/>
    <cellStyle name="Обычный 42 4" xfId="1419" xr:uid="{00000000-0005-0000-0000-00006A050000}"/>
    <cellStyle name="Обычный 42 4 2" xfId="1420" xr:uid="{00000000-0005-0000-0000-00006B050000}"/>
    <cellStyle name="Обычный 42 4 2 2" xfId="1421" xr:uid="{00000000-0005-0000-0000-00006C050000}"/>
    <cellStyle name="Обычный 42 4 2 2 2" xfId="1422" xr:uid="{00000000-0005-0000-0000-00006D050000}"/>
    <cellStyle name="Обычный 42 4 2 3" xfId="1423" xr:uid="{00000000-0005-0000-0000-00006E050000}"/>
    <cellStyle name="Обычный 42 4 2 3 2" xfId="1424" xr:uid="{00000000-0005-0000-0000-00006F050000}"/>
    <cellStyle name="Обычный 42 4 2 4" xfId="1425" xr:uid="{00000000-0005-0000-0000-000070050000}"/>
    <cellStyle name="Обычный 42 4 3" xfId="1426" xr:uid="{00000000-0005-0000-0000-000071050000}"/>
    <cellStyle name="Обычный 42 4 3 2" xfId="1427" xr:uid="{00000000-0005-0000-0000-000072050000}"/>
    <cellStyle name="Обычный 42 4 4" xfId="1428" xr:uid="{00000000-0005-0000-0000-000073050000}"/>
    <cellStyle name="Обычный 42 4 4 2" xfId="1429" xr:uid="{00000000-0005-0000-0000-000074050000}"/>
    <cellStyle name="Обычный 42 4 5" xfId="1430" xr:uid="{00000000-0005-0000-0000-000075050000}"/>
    <cellStyle name="Обычный 42 5" xfId="1431" xr:uid="{00000000-0005-0000-0000-000076050000}"/>
    <cellStyle name="Обычный 42 5 2" xfId="1432" xr:uid="{00000000-0005-0000-0000-000077050000}"/>
    <cellStyle name="Обычный 42 5 2 2" xfId="1433" xr:uid="{00000000-0005-0000-0000-000078050000}"/>
    <cellStyle name="Обычный 42 5 3" xfId="1434" xr:uid="{00000000-0005-0000-0000-000079050000}"/>
    <cellStyle name="Обычный 42 5 3 2" xfId="1435" xr:uid="{00000000-0005-0000-0000-00007A050000}"/>
    <cellStyle name="Обычный 42 5 4" xfId="1436" xr:uid="{00000000-0005-0000-0000-00007B050000}"/>
    <cellStyle name="Обычный 42 6" xfId="1437" xr:uid="{00000000-0005-0000-0000-00007C050000}"/>
    <cellStyle name="Обычный 42 6 2" xfId="1438" xr:uid="{00000000-0005-0000-0000-00007D050000}"/>
    <cellStyle name="Обычный 42 7" xfId="1439" xr:uid="{00000000-0005-0000-0000-00007E050000}"/>
    <cellStyle name="Обычный 42 7 2" xfId="1440" xr:uid="{00000000-0005-0000-0000-00007F050000}"/>
    <cellStyle name="Обычный 42 8" xfId="1441" xr:uid="{00000000-0005-0000-0000-000080050000}"/>
    <cellStyle name="Обычный 42 9" xfId="1442" xr:uid="{00000000-0005-0000-0000-000081050000}"/>
    <cellStyle name="Обычный 43" xfId="1443" xr:uid="{00000000-0005-0000-0000-000082050000}"/>
    <cellStyle name="Обычный 43 10" xfId="1444" xr:uid="{00000000-0005-0000-0000-000083050000}"/>
    <cellStyle name="Обычный 43 2" xfId="1445" xr:uid="{00000000-0005-0000-0000-000084050000}"/>
    <cellStyle name="Обычный 43 2 2" xfId="1446" xr:uid="{00000000-0005-0000-0000-000085050000}"/>
    <cellStyle name="Обычный 43 2 2 2" xfId="1447" xr:uid="{00000000-0005-0000-0000-000086050000}"/>
    <cellStyle name="Обычный 43 2 2 2 2" xfId="1448" xr:uid="{00000000-0005-0000-0000-000087050000}"/>
    <cellStyle name="Обычный 43 2 2 2 2 2" xfId="1449" xr:uid="{00000000-0005-0000-0000-000088050000}"/>
    <cellStyle name="Обычный 43 2 2 2 3" xfId="1450" xr:uid="{00000000-0005-0000-0000-000089050000}"/>
    <cellStyle name="Обычный 43 2 2 2 3 2" xfId="1451" xr:uid="{00000000-0005-0000-0000-00008A050000}"/>
    <cellStyle name="Обычный 43 2 2 2 4" xfId="1452" xr:uid="{00000000-0005-0000-0000-00008B050000}"/>
    <cellStyle name="Обычный 43 2 2 3" xfId="1453" xr:uid="{00000000-0005-0000-0000-00008C050000}"/>
    <cellStyle name="Обычный 43 2 2 3 2" xfId="1454" xr:uid="{00000000-0005-0000-0000-00008D050000}"/>
    <cellStyle name="Обычный 43 2 2 4" xfId="1455" xr:uid="{00000000-0005-0000-0000-00008E050000}"/>
    <cellStyle name="Обычный 43 2 2 4 2" xfId="1456" xr:uid="{00000000-0005-0000-0000-00008F050000}"/>
    <cellStyle name="Обычный 43 2 2 5" xfId="1457" xr:uid="{00000000-0005-0000-0000-000090050000}"/>
    <cellStyle name="Обычный 43 2 3" xfId="1458" xr:uid="{00000000-0005-0000-0000-000091050000}"/>
    <cellStyle name="Обычный 43 2 3 2" xfId="1459" xr:uid="{00000000-0005-0000-0000-000092050000}"/>
    <cellStyle name="Обычный 43 2 3 2 2" xfId="1460" xr:uid="{00000000-0005-0000-0000-000093050000}"/>
    <cellStyle name="Обычный 43 2 3 3" xfId="1461" xr:uid="{00000000-0005-0000-0000-000094050000}"/>
    <cellStyle name="Обычный 43 2 3 3 2" xfId="1462" xr:uid="{00000000-0005-0000-0000-000095050000}"/>
    <cellStyle name="Обычный 43 2 3 4" xfId="1463" xr:uid="{00000000-0005-0000-0000-000096050000}"/>
    <cellStyle name="Обычный 43 2 4" xfId="1464" xr:uid="{00000000-0005-0000-0000-000097050000}"/>
    <cellStyle name="Обычный 43 2 4 2" xfId="1465" xr:uid="{00000000-0005-0000-0000-000098050000}"/>
    <cellStyle name="Обычный 43 2 5" xfId="1466" xr:uid="{00000000-0005-0000-0000-000099050000}"/>
    <cellStyle name="Обычный 43 2 5 2" xfId="1467" xr:uid="{00000000-0005-0000-0000-00009A050000}"/>
    <cellStyle name="Обычный 43 2 6" xfId="1468" xr:uid="{00000000-0005-0000-0000-00009B050000}"/>
    <cellStyle name="Обычный 43 2 7" xfId="1469" xr:uid="{00000000-0005-0000-0000-00009C050000}"/>
    <cellStyle name="Обычный 43 3" xfId="1470" xr:uid="{00000000-0005-0000-0000-00009D050000}"/>
    <cellStyle name="Обычный 43 3 2" xfId="1471" xr:uid="{00000000-0005-0000-0000-00009E050000}"/>
    <cellStyle name="Обычный 43 3 2 2" xfId="1472" xr:uid="{00000000-0005-0000-0000-00009F050000}"/>
    <cellStyle name="Обычный 43 3 2 2 2" xfId="1473" xr:uid="{00000000-0005-0000-0000-0000A0050000}"/>
    <cellStyle name="Обычный 43 3 2 3" xfId="1474" xr:uid="{00000000-0005-0000-0000-0000A1050000}"/>
    <cellStyle name="Обычный 43 3 2 3 2" xfId="1475" xr:uid="{00000000-0005-0000-0000-0000A2050000}"/>
    <cellStyle name="Обычный 43 3 2 4" xfId="1476" xr:uid="{00000000-0005-0000-0000-0000A3050000}"/>
    <cellStyle name="Обычный 43 3 3" xfId="1477" xr:uid="{00000000-0005-0000-0000-0000A4050000}"/>
    <cellStyle name="Обычный 43 3 3 2" xfId="1478" xr:uid="{00000000-0005-0000-0000-0000A5050000}"/>
    <cellStyle name="Обычный 43 3 4" xfId="1479" xr:uid="{00000000-0005-0000-0000-0000A6050000}"/>
    <cellStyle name="Обычный 43 3 4 2" xfId="1480" xr:uid="{00000000-0005-0000-0000-0000A7050000}"/>
    <cellStyle name="Обычный 43 3 5" xfId="1481" xr:uid="{00000000-0005-0000-0000-0000A8050000}"/>
    <cellStyle name="Обычный 43 4" xfId="1482" xr:uid="{00000000-0005-0000-0000-0000A9050000}"/>
    <cellStyle name="Обычный 43 4 2" xfId="1483" xr:uid="{00000000-0005-0000-0000-0000AA050000}"/>
    <cellStyle name="Обычный 43 4 2 2" xfId="1484" xr:uid="{00000000-0005-0000-0000-0000AB050000}"/>
    <cellStyle name="Обычный 43 4 2 2 2" xfId="1485" xr:uid="{00000000-0005-0000-0000-0000AC050000}"/>
    <cellStyle name="Обычный 43 4 2 3" xfId="1486" xr:uid="{00000000-0005-0000-0000-0000AD050000}"/>
    <cellStyle name="Обычный 43 4 2 3 2" xfId="1487" xr:uid="{00000000-0005-0000-0000-0000AE050000}"/>
    <cellStyle name="Обычный 43 4 2 4" xfId="1488" xr:uid="{00000000-0005-0000-0000-0000AF050000}"/>
    <cellStyle name="Обычный 43 4 3" xfId="1489" xr:uid="{00000000-0005-0000-0000-0000B0050000}"/>
    <cellStyle name="Обычный 43 4 3 2" xfId="1490" xr:uid="{00000000-0005-0000-0000-0000B1050000}"/>
    <cellStyle name="Обычный 43 4 4" xfId="1491" xr:uid="{00000000-0005-0000-0000-0000B2050000}"/>
    <cellStyle name="Обычный 43 4 4 2" xfId="1492" xr:uid="{00000000-0005-0000-0000-0000B3050000}"/>
    <cellStyle name="Обычный 43 4 5" xfId="1493" xr:uid="{00000000-0005-0000-0000-0000B4050000}"/>
    <cellStyle name="Обычный 43 5" xfId="1494" xr:uid="{00000000-0005-0000-0000-0000B5050000}"/>
    <cellStyle name="Обычный 43 5 2" xfId="1495" xr:uid="{00000000-0005-0000-0000-0000B6050000}"/>
    <cellStyle name="Обычный 43 5 2 2" xfId="1496" xr:uid="{00000000-0005-0000-0000-0000B7050000}"/>
    <cellStyle name="Обычный 43 5 3" xfId="1497" xr:uid="{00000000-0005-0000-0000-0000B8050000}"/>
    <cellStyle name="Обычный 43 5 3 2" xfId="1498" xr:uid="{00000000-0005-0000-0000-0000B9050000}"/>
    <cellStyle name="Обычный 43 5 4" xfId="1499" xr:uid="{00000000-0005-0000-0000-0000BA050000}"/>
    <cellStyle name="Обычный 43 6" xfId="1500" xr:uid="{00000000-0005-0000-0000-0000BB050000}"/>
    <cellStyle name="Обычный 43 6 2" xfId="1501" xr:uid="{00000000-0005-0000-0000-0000BC050000}"/>
    <cellStyle name="Обычный 43 7" xfId="1502" xr:uid="{00000000-0005-0000-0000-0000BD050000}"/>
    <cellStyle name="Обычный 43 7 2" xfId="1503" xr:uid="{00000000-0005-0000-0000-0000BE050000}"/>
    <cellStyle name="Обычный 43 8" xfId="1504" xr:uid="{00000000-0005-0000-0000-0000BF050000}"/>
    <cellStyle name="Обычный 43 9" xfId="1505" xr:uid="{00000000-0005-0000-0000-0000C0050000}"/>
    <cellStyle name="Обычный 44" xfId="1506" xr:uid="{00000000-0005-0000-0000-0000C1050000}"/>
    <cellStyle name="Обычный 44 2" xfId="1507" xr:uid="{00000000-0005-0000-0000-0000C2050000}"/>
    <cellStyle name="Обычный 44 2 2" xfId="1508" xr:uid="{00000000-0005-0000-0000-0000C3050000}"/>
    <cellStyle name="Обычный 45" xfId="1509" xr:uid="{00000000-0005-0000-0000-0000C4050000}"/>
    <cellStyle name="Обычный 45 2" xfId="1510" xr:uid="{00000000-0005-0000-0000-0000C5050000}"/>
    <cellStyle name="Обычный 45 3" xfId="1511" xr:uid="{00000000-0005-0000-0000-0000C6050000}"/>
    <cellStyle name="Обычный 46" xfId="1512" xr:uid="{00000000-0005-0000-0000-0000C7050000}"/>
    <cellStyle name="Обычный 46 2" xfId="1513" xr:uid="{00000000-0005-0000-0000-0000C8050000}"/>
    <cellStyle name="Обычный 46 3" xfId="1514" xr:uid="{00000000-0005-0000-0000-0000C9050000}"/>
    <cellStyle name="Обычный 47" xfId="1515" xr:uid="{00000000-0005-0000-0000-0000CA050000}"/>
    <cellStyle name="Обычный 47 2" xfId="1516" xr:uid="{00000000-0005-0000-0000-0000CB050000}"/>
    <cellStyle name="Обычный 47 3" xfId="1517" xr:uid="{00000000-0005-0000-0000-0000CC050000}"/>
    <cellStyle name="Обычный 48" xfId="1518" xr:uid="{00000000-0005-0000-0000-0000CD050000}"/>
    <cellStyle name="Обычный 48 2 2" xfId="85" xr:uid="{00000000-0005-0000-0000-0000CE050000}"/>
    <cellStyle name="Обычный 48 2 2 2" xfId="1519" xr:uid="{00000000-0005-0000-0000-0000CF050000}"/>
    <cellStyle name="Обычный 48 2 2 2 2" xfId="1520" xr:uid="{00000000-0005-0000-0000-0000D0050000}"/>
    <cellStyle name="Обычный 48 2 3" xfId="71" xr:uid="{00000000-0005-0000-0000-0000D1050000}"/>
    <cellStyle name="Обычный 48 2 3 2" xfId="1521" xr:uid="{00000000-0005-0000-0000-0000D2050000}"/>
    <cellStyle name="Обычный 48 2 3 2 2" xfId="1522" xr:uid="{00000000-0005-0000-0000-0000D3050000}"/>
    <cellStyle name="Обычный 48 2 3 3" xfId="1523" xr:uid="{00000000-0005-0000-0000-0000D4050000}"/>
    <cellStyle name="Обычный 48 3" xfId="77" xr:uid="{00000000-0005-0000-0000-0000D5050000}"/>
    <cellStyle name="Обычный 49" xfId="1524" xr:uid="{00000000-0005-0000-0000-0000D6050000}"/>
    <cellStyle name="Обычный 5" xfId="45" xr:uid="{00000000-0005-0000-0000-0000D7050000}"/>
    <cellStyle name="Обычный 5 2" xfId="1525" xr:uid="{00000000-0005-0000-0000-0000D8050000}"/>
    <cellStyle name="Обычный 5 3" xfId="1526" xr:uid="{00000000-0005-0000-0000-0000D9050000}"/>
    <cellStyle name="Обычный 5 3 2" xfId="1527" xr:uid="{00000000-0005-0000-0000-0000DA050000}"/>
    <cellStyle name="Обычный 5 3 3" xfId="1528" xr:uid="{00000000-0005-0000-0000-0000DB050000}"/>
    <cellStyle name="Обычный 5 4" xfId="78" xr:uid="{00000000-0005-0000-0000-0000DC050000}"/>
    <cellStyle name="Обычный 5 4 2" xfId="1529" xr:uid="{00000000-0005-0000-0000-0000DD050000}"/>
    <cellStyle name="Обычный 5 4 3" xfId="1530" xr:uid="{00000000-0005-0000-0000-0000DE050000}"/>
    <cellStyle name="Обычный 5 5" xfId="1531" xr:uid="{00000000-0005-0000-0000-0000DF050000}"/>
    <cellStyle name="Обычный 5 6" xfId="1532" xr:uid="{00000000-0005-0000-0000-0000E0050000}"/>
    <cellStyle name="Обычный 5 7" xfId="1533" xr:uid="{00000000-0005-0000-0000-0000E1050000}"/>
    <cellStyle name="Обычный 5 8" xfId="1534" xr:uid="{00000000-0005-0000-0000-0000E2050000}"/>
    <cellStyle name="Обычный 50" xfId="1535" xr:uid="{00000000-0005-0000-0000-0000E3050000}"/>
    <cellStyle name="Обычный 51" xfId="1536" xr:uid="{00000000-0005-0000-0000-0000E4050000}"/>
    <cellStyle name="Обычный 52" xfId="1537" xr:uid="{00000000-0005-0000-0000-0000E5050000}"/>
    <cellStyle name="Обычный 53" xfId="1538" xr:uid="{00000000-0005-0000-0000-0000E6050000}"/>
    <cellStyle name="Обычный 54" xfId="1539" xr:uid="{00000000-0005-0000-0000-0000E7050000}"/>
    <cellStyle name="Обычный 55" xfId="1540" xr:uid="{00000000-0005-0000-0000-0000E8050000}"/>
    <cellStyle name="Обычный 56" xfId="1541" xr:uid="{00000000-0005-0000-0000-0000E9050000}"/>
    <cellStyle name="Обычный 56 2" xfId="1542" xr:uid="{00000000-0005-0000-0000-0000EA050000}"/>
    <cellStyle name="Обычный 57" xfId="1543" xr:uid="{00000000-0005-0000-0000-0000EB050000}"/>
    <cellStyle name="Обычный 57 2" xfId="1544" xr:uid="{00000000-0005-0000-0000-0000EC050000}"/>
    <cellStyle name="Обычный 58" xfId="1545" xr:uid="{00000000-0005-0000-0000-0000ED050000}"/>
    <cellStyle name="Обычный 58 2" xfId="1546" xr:uid="{00000000-0005-0000-0000-0000EE050000}"/>
    <cellStyle name="Обычный 59" xfId="1547" xr:uid="{00000000-0005-0000-0000-0000EF050000}"/>
    <cellStyle name="Обычный 59 2" xfId="1548" xr:uid="{00000000-0005-0000-0000-0000F0050000}"/>
    <cellStyle name="Обычный 6" xfId="46" xr:uid="{00000000-0005-0000-0000-0000F1050000}"/>
    <cellStyle name="Обычный 6 10" xfId="1549" xr:uid="{00000000-0005-0000-0000-0000F2050000}"/>
    <cellStyle name="Обычный 6 2" xfId="47" xr:uid="{00000000-0005-0000-0000-0000F3050000}"/>
    <cellStyle name="Обычный 6 2 2" xfId="48" xr:uid="{00000000-0005-0000-0000-0000F4050000}"/>
    <cellStyle name="Обычный 6 2 2 2" xfId="1901" xr:uid="{00000000-0005-0000-0000-0000F5050000}"/>
    <cellStyle name="Обычный 6 2 2 3" xfId="1551" xr:uid="{00000000-0005-0000-0000-0000F6050000}"/>
    <cellStyle name="Обычный 6 2 3" xfId="49" xr:uid="{00000000-0005-0000-0000-0000F7050000}"/>
    <cellStyle name="Обычный 6 2 3 2" xfId="1902" xr:uid="{00000000-0005-0000-0000-0000F8050000}"/>
    <cellStyle name="Обычный 6 2 3 3" xfId="1552" xr:uid="{00000000-0005-0000-0000-0000F9050000}"/>
    <cellStyle name="Обычный 6 2 4" xfId="1900" xr:uid="{00000000-0005-0000-0000-0000FA050000}"/>
    <cellStyle name="Обычный 6 2 5" xfId="1550" xr:uid="{00000000-0005-0000-0000-0000FB050000}"/>
    <cellStyle name="Обычный 6 3" xfId="1553" xr:uid="{00000000-0005-0000-0000-0000FC050000}"/>
    <cellStyle name="Обычный 6 3 2" xfId="1554" xr:uid="{00000000-0005-0000-0000-0000FD050000}"/>
    <cellStyle name="Обычный 6 3 2 2" xfId="1555" xr:uid="{00000000-0005-0000-0000-0000FE050000}"/>
    <cellStyle name="Обычный 6 3 2 2 2" xfId="1556" xr:uid="{00000000-0005-0000-0000-0000FF050000}"/>
    <cellStyle name="Обычный 6 3 2 2 2 2" xfId="1557" xr:uid="{00000000-0005-0000-0000-000000060000}"/>
    <cellStyle name="Обычный 6 3 2 2 3" xfId="1558" xr:uid="{00000000-0005-0000-0000-000001060000}"/>
    <cellStyle name="Обычный 6 3 2 2 3 2" xfId="1559" xr:uid="{00000000-0005-0000-0000-000002060000}"/>
    <cellStyle name="Обычный 6 3 2 2 4" xfId="1560" xr:uid="{00000000-0005-0000-0000-000003060000}"/>
    <cellStyle name="Обычный 6 3 2 3" xfId="1561" xr:uid="{00000000-0005-0000-0000-000004060000}"/>
    <cellStyle name="Обычный 6 3 2 3 2" xfId="1562" xr:uid="{00000000-0005-0000-0000-000005060000}"/>
    <cellStyle name="Обычный 6 3 2 4" xfId="1563" xr:uid="{00000000-0005-0000-0000-000006060000}"/>
    <cellStyle name="Обычный 6 3 2 4 2" xfId="1564" xr:uid="{00000000-0005-0000-0000-000007060000}"/>
    <cellStyle name="Обычный 6 3 2 5" xfId="1565" xr:uid="{00000000-0005-0000-0000-000008060000}"/>
    <cellStyle name="Обычный 6 3 3" xfId="1566" xr:uid="{00000000-0005-0000-0000-000009060000}"/>
    <cellStyle name="Обычный 6 3 3 2" xfId="1567" xr:uid="{00000000-0005-0000-0000-00000A060000}"/>
    <cellStyle name="Обычный 6 3 3 2 2" xfId="1568" xr:uid="{00000000-0005-0000-0000-00000B060000}"/>
    <cellStyle name="Обычный 6 3 3 3" xfId="1569" xr:uid="{00000000-0005-0000-0000-00000C060000}"/>
    <cellStyle name="Обычный 6 3 3 3 2" xfId="1570" xr:uid="{00000000-0005-0000-0000-00000D060000}"/>
    <cellStyle name="Обычный 6 3 3 4" xfId="1571" xr:uid="{00000000-0005-0000-0000-00000E060000}"/>
    <cellStyle name="Обычный 6 3 4" xfId="1572" xr:uid="{00000000-0005-0000-0000-00000F060000}"/>
    <cellStyle name="Обычный 6 3 4 2" xfId="1573" xr:uid="{00000000-0005-0000-0000-000010060000}"/>
    <cellStyle name="Обычный 6 3 5" xfId="1574" xr:uid="{00000000-0005-0000-0000-000011060000}"/>
    <cellStyle name="Обычный 6 3 5 2" xfId="1575" xr:uid="{00000000-0005-0000-0000-000012060000}"/>
    <cellStyle name="Обычный 6 3 6" xfId="1576" xr:uid="{00000000-0005-0000-0000-000013060000}"/>
    <cellStyle name="Обычный 6 3 7" xfId="1577" xr:uid="{00000000-0005-0000-0000-000014060000}"/>
    <cellStyle name="Обычный 6 4" xfId="1578" xr:uid="{00000000-0005-0000-0000-000015060000}"/>
    <cellStyle name="Обычный 6 4 2" xfId="1579" xr:uid="{00000000-0005-0000-0000-000016060000}"/>
    <cellStyle name="Обычный 6 4 2 2" xfId="1580" xr:uid="{00000000-0005-0000-0000-000017060000}"/>
    <cellStyle name="Обычный 6 4 2 2 2" xfId="1581" xr:uid="{00000000-0005-0000-0000-000018060000}"/>
    <cellStyle name="Обычный 6 4 2 3" xfId="1582" xr:uid="{00000000-0005-0000-0000-000019060000}"/>
    <cellStyle name="Обычный 6 4 2 3 2" xfId="1583" xr:uid="{00000000-0005-0000-0000-00001A060000}"/>
    <cellStyle name="Обычный 6 4 2 4" xfId="1584" xr:uid="{00000000-0005-0000-0000-00001B060000}"/>
    <cellStyle name="Обычный 6 4 3" xfId="1585" xr:uid="{00000000-0005-0000-0000-00001C060000}"/>
    <cellStyle name="Обычный 6 4 3 2" xfId="1586" xr:uid="{00000000-0005-0000-0000-00001D060000}"/>
    <cellStyle name="Обычный 6 4 4" xfId="1587" xr:uid="{00000000-0005-0000-0000-00001E060000}"/>
    <cellStyle name="Обычный 6 4 4 2" xfId="1588" xr:uid="{00000000-0005-0000-0000-00001F060000}"/>
    <cellStyle name="Обычный 6 4 5" xfId="1589" xr:uid="{00000000-0005-0000-0000-000020060000}"/>
    <cellStyle name="Обычный 6 5" xfId="1590" xr:uid="{00000000-0005-0000-0000-000021060000}"/>
    <cellStyle name="Обычный 6 5 2" xfId="1591" xr:uid="{00000000-0005-0000-0000-000022060000}"/>
    <cellStyle name="Обычный 6 5 2 2" xfId="1592" xr:uid="{00000000-0005-0000-0000-000023060000}"/>
    <cellStyle name="Обычный 6 5 2 2 2" xfId="1593" xr:uid="{00000000-0005-0000-0000-000024060000}"/>
    <cellStyle name="Обычный 6 5 2 3" xfId="1594" xr:uid="{00000000-0005-0000-0000-000025060000}"/>
    <cellStyle name="Обычный 6 5 2 3 2" xfId="1595" xr:uid="{00000000-0005-0000-0000-000026060000}"/>
    <cellStyle name="Обычный 6 5 2 4" xfId="1596" xr:uid="{00000000-0005-0000-0000-000027060000}"/>
    <cellStyle name="Обычный 6 5 3" xfId="1597" xr:uid="{00000000-0005-0000-0000-000028060000}"/>
    <cellStyle name="Обычный 6 5 3 2" xfId="1598" xr:uid="{00000000-0005-0000-0000-000029060000}"/>
    <cellStyle name="Обычный 6 5 4" xfId="1599" xr:uid="{00000000-0005-0000-0000-00002A060000}"/>
    <cellStyle name="Обычный 6 5 4 2" xfId="1600" xr:uid="{00000000-0005-0000-0000-00002B060000}"/>
    <cellStyle name="Обычный 6 5 5" xfId="1601" xr:uid="{00000000-0005-0000-0000-00002C060000}"/>
    <cellStyle name="Обычный 6 6" xfId="1602" xr:uid="{00000000-0005-0000-0000-00002D060000}"/>
    <cellStyle name="Обычный 6 6 2" xfId="1603" xr:uid="{00000000-0005-0000-0000-00002E060000}"/>
    <cellStyle name="Обычный 6 6 2 2" xfId="1604" xr:uid="{00000000-0005-0000-0000-00002F060000}"/>
    <cellStyle name="Обычный 6 6 3" xfId="1605" xr:uid="{00000000-0005-0000-0000-000030060000}"/>
    <cellStyle name="Обычный 6 6 3 2" xfId="1606" xr:uid="{00000000-0005-0000-0000-000031060000}"/>
    <cellStyle name="Обычный 6 6 4" xfId="1607" xr:uid="{00000000-0005-0000-0000-000032060000}"/>
    <cellStyle name="Обычный 6 7" xfId="1608" xr:uid="{00000000-0005-0000-0000-000033060000}"/>
    <cellStyle name="Обычный 6 7 2" xfId="1609" xr:uid="{00000000-0005-0000-0000-000034060000}"/>
    <cellStyle name="Обычный 6 7 2 2" xfId="1610" xr:uid="{00000000-0005-0000-0000-000035060000}"/>
    <cellStyle name="Обычный 6 8" xfId="1611" xr:uid="{00000000-0005-0000-0000-000036060000}"/>
    <cellStyle name="Обычный 6 8 2" xfId="1612" xr:uid="{00000000-0005-0000-0000-000037060000}"/>
    <cellStyle name="Обычный 6 9" xfId="1613" xr:uid="{00000000-0005-0000-0000-000038060000}"/>
    <cellStyle name="Обычный 6 9 2" xfId="1614" xr:uid="{00000000-0005-0000-0000-000039060000}"/>
    <cellStyle name="Обычный 60" xfId="1615" xr:uid="{00000000-0005-0000-0000-00003A060000}"/>
    <cellStyle name="Обычный 60 2" xfId="1616" xr:uid="{00000000-0005-0000-0000-00003B060000}"/>
    <cellStyle name="Обычный 61" xfId="1617" xr:uid="{00000000-0005-0000-0000-00003C060000}"/>
    <cellStyle name="Обычный 61 2" xfId="1618" xr:uid="{00000000-0005-0000-0000-00003D060000}"/>
    <cellStyle name="Обычный 62" xfId="1619" xr:uid="{00000000-0005-0000-0000-00003E060000}"/>
    <cellStyle name="Обычный 63" xfId="1620" xr:uid="{00000000-0005-0000-0000-00003F060000}"/>
    <cellStyle name="Обычный 64" xfId="1621" xr:uid="{00000000-0005-0000-0000-000040060000}"/>
    <cellStyle name="Обычный 65" xfId="1622" xr:uid="{00000000-0005-0000-0000-000041060000}"/>
    <cellStyle name="Обычный 66" xfId="1623" xr:uid="{00000000-0005-0000-0000-000042060000}"/>
    <cellStyle name="Обычный 67" xfId="1624" xr:uid="{00000000-0005-0000-0000-000043060000}"/>
    <cellStyle name="Обычный 68" xfId="1625" xr:uid="{00000000-0005-0000-0000-000044060000}"/>
    <cellStyle name="Обычный 69" xfId="1626" xr:uid="{00000000-0005-0000-0000-000045060000}"/>
    <cellStyle name="Обычный 7" xfId="1" xr:uid="{00000000-0005-0000-0000-000046060000}"/>
    <cellStyle name="Обычный 7 10" xfId="1627" xr:uid="{00000000-0005-0000-0000-000047060000}"/>
    <cellStyle name="Обычный 7 10 2" xfId="1628" xr:uid="{00000000-0005-0000-0000-000048060000}"/>
    <cellStyle name="Обычный 7 10 2 2" xfId="1629" xr:uid="{00000000-0005-0000-0000-000049060000}"/>
    <cellStyle name="Обычный 7 10 3" xfId="1630" xr:uid="{00000000-0005-0000-0000-00004A060000}"/>
    <cellStyle name="Обычный 7 2" xfId="50" xr:uid="{00000000-0005-0000-0000-00004B060000}"/>
    <cellStyle name="Обычный 7 2 2" xfId="1632" xr:uid="{00000000-0005-0000-0000-00004C060000}"/>
    <cellStyle name="Обычный 7 2 2 2" xfId="1633" xr:uid="{00000000-0005-0000-0000-00004D060000}"/>
    <cellStyle name="Обычный 7 2 3" xfId="1634" xr:uid="{00000000-0005-0000-0000-00004E060000}"/>
    <cellStyle name="Обычный 7 2 4" xfId="1635" xr:uid="{00000000-0005-0000-0000-00004F060000}"/>
    <cellStyle name="Обычный 7 2 5" xfId="1636" xr:uid="{00000000-0005-0000-0000-000050060000}"/>
    <cellStyle name="Обычный 7 2 6" xfId="1631" xr:uid="{00000000-0005-0000-0000-000051060000}"/>
    <cellStyle name="Обычный 7 3" xfId="68" xr:uid="{00000000-0005-0000-0000-000052060000}"/>
    <cellStyle name="Обычный 7 3 2" xfId="1637" xr:uid="{00000000-0005-0000-0000-000053060000}"/>
    <cellStyle name="Обычный 7 3 3" xfId="1638" xr:uid="{00000000-0005-0000-0000-000054060000}"/>
    <cellStyle name="Обычный 7 3 4" xfId="1639" xr:uid="{00000000-0005-0000-0000-000055060000}"/>
    <cellStyle name="Обычный 7 3 5" xfId="1640" xr:uid="{00000000-0005-0000-0000-000056060000}"/>
    <cellStyle name="Обычный 7 4" xfId="1641" xr:uid="{00000000-0005-0000-0000-000057060000}"/>
    <cellStyle name="Обычный 7 4 2" xfId="1642" xr:uid="{00000000-0005-0000-0000-000058060000}"/>
    <cellStyle name="Обычный 7 5" xfId="1643" xr:uid="{00000000-0005-0000-0000-000059060000}"/>
    <cellStyle name="Обычный 7 53" xfId="1644" xr:uid="{00000000-0005-0000-0000-00005A060000}"/>
    <cellStyle name="Обычный 7 6" xfId="81" xr:uid="{00000000-0005-0000-0000-00005B060000}"/>
    <cellStyle name="Обычный 70" xfId="1645" xr:uid="{00000000-0005-0000-0000-00005C060000}"/>
    <cellStyle name="Обычный 71" xfId="1646" xr:uid="{00000000-0005-0000-0000-00005D060000}"/>
    <cellStyle name="Обычный 72" xfId="1647" xr:uid="{00000000-0005-0000-0000-00005E060000}"/>
    <cellStyle name="Обычный 73" xfId="1648" xr:uid="{00000000-0005-0000-0000-00005F060000}"/>
    <cellStyle name="Обычный 74" xfId="1649" xr:uid="{00000000-0005-0000-0000-000060060000}"/>
    <cellStyle name="Обычный 75" xfId="1650" xr:uid="{00000000-0005-0000-0000-000061060000}"/>
    <cellStyle name="Обычный 76" xfId="1651" xr:uid="{00000000-0005-0000-0000-000062060000}"/>
    <cellStyle name="Обычный 77" xfId="1652" xr:uid="{00000000-0005-0000-0000-000063060000}"/>
    <cellStyle name="Обычный 78" xfId="1653" xr:uid="{00000000-0005-0000-0000-000064060000}"/>
    <cellStyle name="Обычный 79" xfId="1654" xr:uid="{00000000-0005-0000-0000-000065060000}"/>
    <cellStyle name="Обычный 8" xfId="51" xr:uid="{00000000-0005-0000-0000-000066060000}"/>
    <cellStyle name="Обычный 8 2" xfId="1655" xr:uid="{00000000-0005-0000-0000-000067060000}"/>
    <cellStyle name="Обычный 8 2 2" xfId="1656" xr:uid="{00000000-0005-0000-0000-000068060000}"/>
    <cellStyle name="Обычный 8 2 3" xfId="1657" xr:uid="{00000000-0005-0000-0000-000069060000}"/>
    <cellStyle name="Обычный 8 3" xfId="1658" xr:uid="{00000000-0005-0000-0000-00006A060000}"/>
    <cellStyle name="Обычный 8 3 2" xfId="1659" xr:uid="{00000000-0005-0000-0000-00006B060000}"/>
    <cellStyle name="Обычный 8 3 3" xfId="1660" xr:uid="{00000000-0005-0000-0000-00006C060000}"/>
    <cellStyle name="Обычный 80" xfId="1661" xr:uid="{00000000-0005-0000-0000-00006D060000}"/>
    <cellStyle name="Обычный 81" xfId="1662" xr:uid="{00000000-0005-0000-0000-00006E060000}"/>
    <cellStyle name="Обычный 82" xfId="1663" xr:uid="{00000000-0005-0000-0000-00006F060000}"/>
    <cellStyle name="Обычный 83" xfId="1664" xr:uid="{00000000-0005-0000-0000-000070060000}"/>
    <cellStyle name="Обычный 84" xfId="1665" xr:uid="{00000000-0005-0000-0000-000071060000}"/>
    <cellStyle name="Обычный 85" xfId="1666" xr:uid="{00000000-0005-0000-0000-000072060000}"/>
    <cellStyle name="Обычный 86" xfId="1667" xr:uid="{00000000-0005-0000-0000-000073060000}"/>
    <cellStyle name="Обычный 87" xfId="1668" xr:uid="{00000000-0005-0000-0000-000074060000}"/>
    <cellStyle name="Обычный 88" xfId="1669" xr:uid="{00000000-0005-0000-0000-000075060000}"/>
    <cellStyle name="Обычный 89" xfId="1670" xr:uid="{00000000-0005-0000-0000-000076060000}"/>
    <cellStyle name="Обычный 9" xfId="1671" xr:uid="{00000000-0005-0000-0000-000077060000}"/>
    <cellStyle name="Обычный 9 2" xfId="1672" xr:uid="{00000000-0005-0000-0000-000078060000}"/>
    <cellStyle name="Обычный 9 2 2" xfId="1673" xr:uid="{00000000-0005-0000-0000-000079060000}"/>
    <cellStyle name="Обычный 9 2 2 2 2 2" xfId="1674" xr:uid="{00000000-0005-0000-0000-00007A060000}"/>
    <cellStyle name="Обычный 9 2 2 2 2 2 2" xfId="1675" xr:uid="{00000000-0005-0000-0000-00007B060000}"/>
    <cellStyle name="Обычный 9 2 2 2 2 2 2 2" xfId="1676" xr:uid="{00000000-0005-0000-0000-00007C060000}"/>
    <cellStyle name="Обычный 9 2 2 2 2 2 3" xfId="1677" xr:uid="{00000000-0005-0000-0000-00007D060000}"/>
    <cellStyle name="Обычный 9 3" xfId="1678" xr:uid="{00000000-0005-0000-0000-00007E060000}"/>
    <cellStyle name="Обычный 9 4" xfId="1679" xr:uid="{00000000-0005-0000-0000-00007F060000}"/>
    <cellStyle name="Обычный 9 5" xfId="1680" xr:uid="{00000000-0005-0000-0000-000080060000}"/>
    <cellStyle name="Обычный 90" xfId="1681" xr:uid="{00000000-0005-0000-0000-000081060000}"/>
    <cellStyle name="Обычный 91" xfId="1682" xr:uid="{00000000-0005-0000-0000-000082060000}"/>
    <cellStyle name="Обычный 92" xfId="1683" xr:uid="{00000000-0005-0000-0000-000083060000}"/>
    <cellStyle name="Обычный 93" xfId="1684" xr:uid="{00000000-0005-0000-0000-000084060000}"/>
    <cellStyle name="Обычный 94" xfId="1685" xr:uid="{00000000-0005-0000-0000-000085060000}"/>
    <cellStyle name="Обычный 95" xfId="1686" xr:uid="{00000000-0005-0000-0000-000086060000}"/>
    <cellStyle name="Обычный 96" xfId="1687" xr:uid="{00000000-0005-0000-0000-000087060000}"/>
    <cellStyle name="Обычный 97" xfId="1688" xr:uid="{00000000-0005-0000-0000-000088060000}"/>
    <cellStyle name="Обычный 98" xfId="1689" xr:uid="{00000000-0005-0000-0000-000089060000}"/>
    <cellStyle name="Обычный 99" xfId="1690" xr:uid="{00000000-0005-0000-0000-00008A060000}"/>
    <cellStyle name="Обычный_07.08" xfId="1909" xr:uid="{85F0DA24-5695-462A-813E-F56DBB3952C4}"/>
    <cellStyle name="Плохой 2" xfId="52" xr:uid="{00000000-0005-0000-0000-00008C060000}"/>
    <cellStyle name="Плохой 2 2" xfId="1691" xr:uid="{00000000-0005-0000-0000-00008D060000}"/>
    <cellStyle name="Плохой 3" xfId="1692" xr:uid="{00000000-0005-0000-0000-00008E060000}"/>
    <cellStyle name="Плохой 3 2" xfId="1693" xr:uid="{00000000-0005-0000-0000-00008F060000}"/>
    <cellStyle name="Плохой 4" xfId="1694" xr:uid="{00000000-0005-0000-0000-000090060000}"/>
    <cellStyle name="Пояснение 2" xfId="53" xr:uid="{00000000-0005-0000-0000-000091060000}"/>
    <cellStyle name="Пояснение 2 2" xfId="1695" xr:uid="{00000000-0005-0000-0000-000092060000}"/>
    <cellStyle name="Пояснение 3" xfId="1696" xr:uid="{00000000-0005-0000-0000-000093060000}"/>
    <cellStyle name="Пояснение 4" xfId="1697" xr:uid="{00000000-0005-0000-0000-000094060000}"/>
    <cellStyle name="Примечание 2" xfId="54" xr:uid="{00000000-0005-0000-0000-000095060000}"/>
    <cellStyle name="Примечание 2 2" xfId="1699" xr:uid="{00000000-0005-0000-0000-000096060000}"/>
    <cellStyle name="Примечание 2 2 2" xfId="1700" xr:uid="{00000000-0005-0000-0000-000097060000}"/>
    <cellStyle name="Примечание 2 3" xfId="1701" xr:uid="{00000000-0005-0000-0000-000098060000}"/>
    <cellStyle name="Примечание 2 4" xfId="1702" xr:uid="{00000000-0005-0000-0000-000099060000}"/>
    <cellStyle name="Примечание 2 5" xfId="1703" xr:uid="{00000000-0005-0000-0000-00009A060000}"/>
    <cellStyle name="Примечание 2 6" xfId="1903" xr:uid="{00000000-0005-0000-0000-00009B060000}"/>
    <cellStyle name="Примечание 2 7" xfId="1698" xr:uid="{00000000-0005-0000-0000-00009C060000}"/>
    <cellStyle name="Примечание 3" xfId="1704" xr:uid="{00000000-0005-0000-0000-00009D060000}"/>
    <cellStyle name="Примечание 3 2" xfId="1705" xr:uid="{00000000-0005-0000-0000-00009E060000}"/>
    <cellStyle name="Примечание 3 2 2 2 2" xfId="1706" xr:uid="{00000000-0005-0000-0000-00009F060000}"/>
    <cellStyle name="Примечание 4" xfId="1707" xr:uid="{00000000-0005-0000-0000-0000A0060000}"/>
    <cellStyle name="Примечание 4 2" xfId="1708" xr:uid="{00000000-0005-0000-0000-0000A1060000}"/>
    <cellStyle name="Процентный" xfId="1908" builtinId="5"/>
    <cellStyle name="Процентный 10" xfId="1709" xr:uid="{00000000-0005-0000-0000-0000A2060000}"/>
    <cellStyle name="Процентный 11" xfId="1710" xr:uid="{00000000-0005-0000-0000-0000A3060000}"/>
    <cellStyle name="Процентный 12" xfId="1711" xr:uid="{00000000-0005-0000-0000-0000A4060000}"/>
    <cellStyle name="Процентный 13" xfId="1712" xr:uid="{00000000-0005-0000-0000-0000A5060000}"/>
    <cellStyle name="Процентный 14" xfId="1713" xr:uid="{00000000-0005-0000-0000-0000A6060000}"/>
    <cellStyle name="Процентный 2" xfId="63" xr:uid="{00000000-0005-0000-0000-0000A7060000}"/>
    <cellStyle name="Процентный 2 2" xfId="1714" xr:uid="{00000000-0005-0000-0000-0000A8060000}"/>
    <cellStyle name="Процентный 2 2 2" xfId="1715" xr:uid="{00000000-0005-0000-0000-0000A9060000}"/>
    <cellStyle name="Процентный 2 3" xfId="1905" xr:uid="{00000000-0005-0000-0000-0000AA060000}"/>
    <cellStyle name="Процентный 2 4" xfId="92" xr:uid="{00000000-0005-0000-0000-0000AB060000}"/>
    <cellStyle name="Процентный 3" xfId="64" xr:uid="{00000000-0005-0000-0000-0000AC060000}"/>
    <cellStyle name="Процентный 3 2" xfId="1717" xr:uid="{00000000-0005-0000-0000-0000AD060000}"/>
    <cellStyle name="Процентный 3 3" xfId="1718" xr:uid="{00000000-0005-0000-0000-0000AE060000}"/>
    <cellStyle name="Процентный 3 4" xfId="1906" xr:uid="{00000000-0005-0000-0000-0000AF060000}"/>
    <cellStyle name="Процентный 3 5" xfId="1716" xr:uid="{00000000-0005-0000-0000-0000B0060000}"/>
    <cellStyle name="Процентный 4" xfId="1719" xr:uid="{00000000-0005-0000-0000-0000B1060000}"/>
    <cellStyle name="Процентный 5" xfId="1720" xr:uid="{00000000-0005-0000-0000-0000B2060000}"/>
    <cellStyle name="Процентный 6" xfId="1721" xr:uid="{00000000-0005-0000-0000-0000B3060000}"/>
    <cellStyle name="Процентный 7" xfId="1722" xr:uid="{00000000-0005-0000-0000-0000B4060000}"/>
    <cellStyle name="Процентный 8" xfId="1723" xr:uid="{00000000-0005-0000-0000-0000B5060000}"/>
    <cellStyle name="Процентный 9" xfId="1724" xr:uid="{00000000-0005-0000-0000-0000B6060000}"/>
    <cellStyle name="Сверхулин" xfId="1725" xr:uid="{00000000-0005-0000-0000-0000B7060000}"/>
    <cellStyle name="Связанная ячейка 2" xfId="55" xr:uid="{00000000-0005-0000-0000-0000B8060000}"/>
    <cellStyle name="Связанная ячейка 2 2" xfId="1726" xr:uid="{00000000-0005-0000-0000-0000B9060000}"/>
    <cellStyle name="Связанная ячейка 3" xfId="1727" xr:uid="{00000000-0005-0000-0000-0000BA060000}"/>
    <cellStyle name="Связанная ячейка 4" xfId="1728" xr:uid="{00000000-0005-0000-0000-0000BB060000}"/>
    <cellStyle name="Стиль 1" xfId="65" xr:uid="{00000000-0005-0000-0000-0000BC060000}"/>
    <cellStyle name="Стиль 1 10" xfId="1730" xr:uid="{00000000-0005-0000-0000-0000BD060000}"/>
    <cellStyle name="Стиль 1 11" xfId="1731" xr:uid="{00000000-0005-0000-0000-0000BE060000}"/>
    <cellStyle name="Стиль 1 12" xfId="1732" xr:uid="{00000000-0005-0000-0000-0000BF060000}"/>
    <cellStyle name="Стиль 1 13" xfId="1733" xr:uid="{00000000-0005-0000-0000-0000C0060000}"/>
    <cellStyle name="Стиль 1 14" xfId="1734" xr:uid="{00000000-0005-0000-0000-0000C1060000}"/>
    <cellStyle name="Стиль 1 15" xfId="1735" xr:uid="{00000000-0005-0000-0000-0000C2060000}"/>
    <cellStyle name="Стиль 1 16" xfId="1736" xr:uid="{00000000-0005-0000-0000-0000C3060000}"/>
    <cellStyle name="Стиль 1 17" xfId="1737" xr:uid="{00000000-0005-0000-0000-0000C4060000}"/>
    <cellStyle name="Стиль 1 18" xfId="1738" xr:uid="{00000000-0005-0000-0000-0000C5060000}"/>
    <cellStyle name="Стиль 1 19" xfId="1739" xr:uid="{00000000-0005-0000-0000-0000C6060000}"/>
    <cellStyle name="Стиль 1 2" xfId="1740" xr:uid="{00000000-0005-0000-0000-0000C7060000}"/>
    <cellStyle name="Стиль 1 2 2" xfId="1741" xr:uid="{00000000-0005-0000-0000-0000C8060000}"/>
    <cellStyle name="Стиль 1 20" xfId="1742" xr:uid="{00000000-0005-0000-0000-0000C9060000}"/>
    <cellStyle name="Стиль 1 21" xfId="1743" xr:uid="{00000000-0005-0000-0000-0000CA060000}"/>
    <cellStyle name="Стиль 1 22" xfId="1744" xr:uid="{00000000-0005-0000-0000-0000CB060000}"/>
    <cellStyle name="Стиль 1 23" xfId="1745" xr:uid="{00000000-0005-0000-0000-0000CC060000}"/>
    <cellStyle name="Стиль 1 24" xfId="1746" xr:uid="{00000000-0005-0000-0000-0000CD060000}"/>
    <cellStyle name="Стиль 1 25" xfId="1747" xr:uid="{00000000-0005-0000-0000-0000CE060000}"/>
    <cellStyle name="Стиль 1 26" xfId="1748" xr:uid="{00000000-0005-0000-0000-0000CF060000}"/>
    <cellStyle name="Стиль 1 27" xfId="1749" xr:uid="{00000000-0005-0000-0000-0000D0060000}"/>
    <cellStyle name="Стиль 1 28" xfId="1750" xr:uid="{00000000-0005-0000-0000-0000D1060000}"/>
    <cellStyle name="Стиль 1 29" xfId="1751" xr:uid="{00000000-0005-0000-0000-0000D2060000}"/>
    <cellStyle name="Стиль 1 3" xfId="1752" xr:uid="{00000000-0005-0000-0000-0000D3060000}"/>
    <cellStyle name="Стиль 1 3 2" xfId="1753" xr:uid="{00000000-0005-0000-0000-0000D4060000}"/>
    <cellStyle name="Стиль 1 3 3" xfId="1754" xr:uid="{00000000-0005-0000-0000-0000D5060000}"/>
    <cellStyle name="Стиль 1 30" xfId="1755" xr:uid="{00000000-0005-0000-0000-0000D6060000}"/>
    <cellStyle name="Стиль 1 31" xfId="1756" xr:uid="{00000000-0005-0000-0000-0000D7060000}"/>
    <cellStyle name="Стиль 1 32" xfId="1757" xr:uid="{00000000-0005-0000-0000-0000D8060000}"/>
    <cellStyle name="Стиль 1 33" xfId="1758" xr:uid="{00000000-0005-0000-0000-0000D9060000}"/>
    <cellStyle name="Стиль 1 34" xfId="1759" xr:uid="{00000000-0005-0000-0000-0000DA060000}"/>
    <cellStyle name="Стиль 1 35" xfId="1729" xr:uid="{00000000-0005-0000-0000-0000DB060000}"/>
    <cellStyle name="Стиль 1 4" xfId="74" xr:uid="{00000000-0005-0000-0000-0000DC060000}"/>
    <cellStyle name="Стиль 1 4 2" xfId="1760" xr:uid="{00000000-0005-0000-0000-0000DD060000}"/>
    <cellStyle name="Стиль 1 4 3" xfId="73" xr:uid="{00000000-0005-0000-0000-0000DE060000}"/>
    <cellStyle name="Стиль 1 4 4" xfId="1761" xr:uid="{00000000-0005-0000-0000-0000DF060000}"/>
    <cellStyle name="Стиль 1 5" xfId="1762" xr:uid="{00000000-0005-0000-0000-0000E0060000}"/>
    <cellStyle name="Стиль 1 5 2" xfId="1763" xr:uid="{00000000-0005-0000-0000-0000E1060000}"/>
    <cellStyle name="Стиль 1 5 3" xfId="1764" xr:uid="{00000000-0005-0000-0000-0000E2060000}"/>
    <cellStyle name="Стиль 1 5 4" xfId="1765" xr:uid="{00000000-0005-0000-0000-0000E3060000}"/>
    <cellStyle name="Стиль 1 6" xfId="1766" xr:uid="{00000000-0005-0000-0000-0000E4060000}"/>
    <cellStyle name="Стиль 1 6 2" xfId="1767" xr:uid="{00000000-0005-0000-0000-0000E5060000}"/>
    <cellStyle name="Стиль 1 6 3" xfId="1768" xr:uid="{00000000-0005-0000-0000-0000E6060000}"/>
    <cellStyle name="Стиль 1 7" xfId="1769" xr:uid="{00000000-0005-0000-0000-0000E7060000}"/>
    <cellStyle name="Стиль 1 7 2" xfId="1770" xr:uid="{00000000-0005-0000-0000-0000E8060000}"/>
    <cellStyle name="Стиль 1 8" xfId="1771" xr:uid="{00000000-0005-0000-0000-0000E9060000}"/>
    <cellStyle name="Стиль 1 8 2" xfId="1772" xr:uid="{00000000-0005-0000-0000-0000EA060000}"/>
    <cellStyle name="Стиль 1 9" xfId="1773" xr:uid="{00000000-0005-0000-0000-0000EB060000}"/>
    <cellStyle name="Стиль 1__отчёт" xfId="1774" xr:uid="{00000000-0005-0000-0000-0000EC060000}"/>
    <cellStyle name="ТаблицаТекст" xfId="1775" xr:uid="{00000000-0005-0000-0000-0000ED060000}"/>
    <cellStyle name="Текст предупреждения 2" xfId="56" xr:uid="{00000000-0005-0000-0000-0000EE060000}"/>
    <cellStyle name="Текст предупреждения 2 2" xfId="1776" xr:uid="{00000000-0005-0000-0000-0000EF060000}"/>
    <cellStyle name="Текст предупреждения 3" xfId="1777" xr:uid="{00000000-0005-0000-0000-0000F0060000}"/>
    <cellStyle name="Текст предупреждения 4" xfId="1778" xr:uid="{00000000-0005-0000-0000-0000F1060000}"/>
    <cellStyle name="Тысячи [0]_Chart1 (Sales &amp; Costs)" xfId="1779" xr:uid="{00000000-0005-0000-0000-0000F2060000}"/>
    <cellStyle name="Тысячи_Chart1 (Sales &amp; Costs)" xfId="1780" xr:uid="{00000000-0005-0000-0000-0000F3060000}"/>
    <cellStyle name="Финансовый 10" xfId="1781" xr:uid="{00000000-0005-0000-0000-0000F4060000}"/>
    <cellStyle name="Финансовый 10 2" xfId="1782" xr:uid="{00000000-0005-0000-0000-0000F5060000}"/>
    <cellStyle name="Финансовый 10 3" xfId="1783" xr:uid="{00000000-0005-0000-0000-0000F6060000}"/>
    <cellStyle name="Финансовый 10 4" xfId="1784" xr:uid="{00000000-0005-0000-0000-0000F7060000}"/>
    <cellStyle name="Финансовый 11" xfId="1785" xr:uid="{00000000-0005-0000-0000-0000F8060000}"/>
    <cellStyle name="Финансовый 11 2" xfId="1786" xr:uid="{00000000-0005-0000-0000-0000F9060000}"/>
    <cellStyle name="Финансовый 11 3" xfId="1787" xr:uid="{00000000-0005-0000-0000-0000FA060000}"/>
    <cellStyle name="Финансовый 11 4" xfId="1788" xr:uid="{00000000-0005-0000-0000-0000FB060000}"/>
    <cellStyle name="Финансовый 12" xfId="1789" xr:uid="{00000000-0005-0000-0000-0000FC060000}"/>
    <cellStyle name="Финансовый 12 2" xfId="1790" xr:uid="{00000000-0005-0000-0000-0000FD060000}"/>
    <cellStyle name="Финансовый 12 3" xfId="1791" xr:uid="{00000000-0005-0000-0000-0000FE060000}"/>
    <cellStyle name="Финансовый 12 4" xfId="1792" xr:uid="{00000000-0005-0000-0000-0000FF060000}"/>
    <cellStyle name="Финансовый 13" xfId="1793" xr:uid="{00000000-0005-0000-0000-000000070000}"/>
    <cellStyle name="Финансовый 13 2" xfId="1794" xr:uid="{00000000-0005-0000-0000-000001070000}"/>
    <cellStyle name="Финансовый 13 3" xfId="1795" xr:uid="{00000000-0005-0000-0000-000002070000}"/>
    <cellStyle name="Финансовый 13 4" xfId="1796" xr:uid="{00000000-0005-0000-0000-000003070000}"/>
    <cellStyle name="Финансовый 14" xfId="1797" xr:uid="{00000000-0005-0000-0000-000004070000}"/>
    <cellStyle name="Финансовый 14 2" xfId="1798" xr:uid="{00000000-0005-0000-0000-000005070000}"/>
    <cellStyle name="Финансовый 14 3" xfId="1799" xr:uid="{00000000-0005-0000-0000-000006070000}"/>
    <cellStyle name="Финансовый 14 4" xfId="1800" xr:uid="{00000000-0005-0000-0000-000007070000}"/>
    <cellStyle name="Финансовый 15" xfId="1801" xr:uid="{00000000-0005-0000-0000-000008070000}"/>
    <cellStyle name="Финансовый 15 2" xfId="1802" xr:uid="{00000000-0005-0000-0000-000009070000}"/>
    <cellStyle name="Финансовый 15 3" xfId="1803" xr:uid="{00000000-0005-0000-0000-00000A070000}"/>
    <cellStyle name="Финансовый 15 4" xfId="1804" xr:uid="{00000000-0005-0000-0000-00000B070000}"/>
    <cellStyle name="Финансовый 16" xfId="1805" xr:uid="{00000000-0005-0000-0000-00000C070000}"/>
    <cellStyle name="Финансовый 16 2" xfId="1806" xr:uid="{00000000-0005-0000-0000-00000D070000}"/>
    <cellStyle name="Финансовый 16 3" xfId="1807" xr:uid="{00000000-0005-0000-0000-00000E070000}"/>
    <cellStyle name="Финансовый 16 4" xfId="1808" xr:uid="{00000000-0005-0000-0000-00000F070000}"/>
    <cellStyle name="Финансовый 17" xfId="1809" xr:uid="{00000000-0005-0000-0000-000010070000}"/>
    <cellStyle name="Финансовый 17 2" xfId="1810" xr:uid="{00000000-0005-0000-0000-000011070000}"/>
    <cellStyle name="Финансовый 17 3" xfId="1811" xr:uid="{00000000-0005-0000-0000-000012070000}"/>
    <cellStyle name="Финансовый 17 4" xfId="1812" xr:uid="{00000000-0005-0000-0000-000013070000}"/>
    <cellStyle name="Финансовый 18" xfId="1813" xr:uid="{00000000-0005-0000-0000-000014070000}"/>
    <cellStyle name="Финансовый 18 2" xfId="1814" xr:uid="{00000000-0005-0000-0000-000015070000}"/>
    <cellStyle name="Финансовый 19" xfId="1815" xr:uid="{00000000-0005-0000-0000-000016070000}"/>
    <cellStyle name="Финансовый 19 2" xfId="1816" xr:uid="{00000000-0005-0000-0000-000017070000}"/>
    <cellStyle name="Финансовый 2" xfId="57" xr:uid="{00000000-0005-0000-0000-000018070000}"/>
    <cellStyle name="Финансовый 2 10" xfId="1817" xr:uid="{00000000-0005-0000-0000-000019070000}"/>
    <cellStyle name="Финансовый 2 11" xfId="76" xr:uid="{00000000-0005-0000-0000-00001A070000}"/>
    <cellStyle name="Финансовый 2 14 2" xfId="1907" xr:uid="{00000000-0005-0000-0000-00001B070000}"/>
    <cellStyle name="Финансовый 2 2" xfId="80" xr:uid="{00000000-0005-0000-0000-00001C070000}"/>
    <cellStyle name="Финансовый 2 2 2" xfId="1818" xr:uid="{00000000-0005-0000-0000-00001D070000}"/>
    <cellStyle name="Финансовый 2 2 2 2 2" xfId="58" xr:uid="{00000000-0005-0000-0000-00001E070000}"/>
    <cellStyle name="Финансовый 2 3" xfId="1819" xr:uid="{00000000-0005-0000-0000-00001F070000}"/>
    <cellStyle name="Финансовый 2 3 2" xfId="1820" xr:uid="{00000000-0005-0000-0000-000020070000}"/>
    <cellStyle name="Финансовый 2 3 3" xfId="1821" xr:uid="{00000000-0005-0000-0000-000021070000}"/>
    <cellStyle name="Финансовый 2 4" xfId="1822" xr:uid="{00000000-0005-0000-0000-000022070000}"/>
    <cellStyle name="Финансовый 2 4 2" xfId="1823" xr:uid="{00000000-0005-0000-0000-000023070000}"/>
    <cellStyle name="Финансовый 2 4 5" xfId="1895" xr:uid="{00000000-0005-0000-0000-000024070000}"/>
    <cellStyle name="Финансовый 2 5" xfId="1824" xr:uid="{00000000-0005-0000-0000-000025070000}"/>
    <cellStyle name="Финансовый 2 5 2" xfId="1825" xr:uid="{00000000-0005-0000-0000-000026070000}"/>
    <cellStyle name="Финансовый 2 6" xfId="1826" xr:uid="{00000000-0005-0000-0000-000027070000}"/>
    <cellStyle name="Финансовый 2 7" xfId="1827" xr:uid="{00000000-0005-0000-0000-000028070000}"/>
    <cellStyle name="Финансовый 2 7 2" xfId="1828" xr:uid="{00000000-0005-0000-0000-000029070000}"/>
    <cellStyle name="Финансовый 2 7 3" xfId="1829" xr:uid="{00000000-0005-0000-0000-00002A070000}"/>
    <cellStyle name="Финансовый 2 8" xfId="1830" xr:uid="{00000000-0005-0000-0000-00002B070000}"/>
    <cellStyle name="Финансовый 2 9" xfId="1831" xr:uid="{00000000-0005-0000-0000-00002C070000}"/>
    <cellStyle name="Финансовый 20" xfId="1832" xr:uid="{00000000-0005-0000-0000-00002D070000}"/>
    <cellStyle name="Финансовый 20 2" xfId="1833" xr:uid="{00000000-0005-0000-0000-00002E070000}"/>
    <cellStyle name="Финансовый 21" xfId="1834" xr:uid="{00000000-0005-0000-0000-00002F070000}"/>
    <cellStyle name="Финансовый 21 2" xfId="1835" xr:uid="{00000000-0005-0000-0000-000030070000}"/>
    <cellStyle name="Финансовый 22" xfId="1836" xr:uid="{00000000-0005-0000-0000-000031070000}"/>
    <cellStyle name="Финансовый 23" xfId="1837" xr:uid="{00000000-0005-0000-0000-000032070000}"/>
    <cellStyle name="Финансовый 24" xfId="67" xr:uid="{00000000-0005-0000-0000-000033070000}"/>
    <cellStyle name="Финансовый 24 2 2" xfId="86" xr:uid="{00000000-0005-0000-0000-000034070000}"/>
    <cellStyle name="Финансовый 24 3" xfId="72" xr:uid="{00000000-0005-0000-0000-000035070000}"/>
    <cellStyle name="Финансовый 24 4" xfId="79" xr:uid="{00000000-0005-0000-0000-000036070000}"/>
    <cellStyle name="Финансовый 24 4 2" xfId="1838" xr:uid="{00000000-0005-0000-0000-000037070000}"/>
    <cellStyle name="Финансовый 24 4 3" xfId="1839" xr:uid="{00000000-0005-0000-0000-000038070000}"/>
    <cellStyle name="Финансовый 24 5 2" xfId="70" xr:uid="{00000000-0005-0000-0000-000039070000}"/>
    <cellStyle name="Финансовый 24 5 2 2" xfId="1840" xr:uid="{00000000-0005-0000-0000-00003A070000}"/>
    <cellStyle name="Финансовый 24 5 2 2 2" xfId="1841" xr:uid="{00000000-0005-0000-0000-00003B070000}"/>
    <cellStyle name="Финансовый 24 5 2 3" xfId="1842" xr:uid="{00000000-0005-0000-0000-00003C070000}"/>
    <cellStyle name="Финансовый 24 5 2 4" xfId="1843" xr:uid="{00000000-0005-0000-0000-00003D070000}"/>
    <cellStyle name="Финансовый 3" xfId="59" xr:uid="{00000000-0005-0000-0000-00003E070000}"/>
    <cellStyle name="Финансовый 3 2" xfId="1844" xr:uid="{00000000-0005-0000-0000-00003F070000}"/>
    <cellStyle name="Финансовый 3 3" xfId="1845" xr:uid="{00000000-0005-0000-0000-000040070000}"/>
    <cellStyle name="Финансовый 3 4" xfId="1846" xr:uid="{00000000-0005-0000-0000-000041070000}"/>
    <cellStyle name="Финансовый 3 5" xfId="1847" xr:uid="{00000000-0005-0000-0000-000042070000}"/>
    <cellStyle name="Финансовый 3 6" xfId="1848" xr:uid="{00000000-0005-0000-0000-000043070000}"/>
    <cellStyle name="Финансовый 3 7" xfId="1904" xr:uid="{00000000-0005-0000-0000-000044070000}"/>
    <cellStyle name="Финансовый 3 8" xfId="82" xr:uid="{00000000-0005-0000-0000-000045070000}"/>
    <cellStyle name="Финансовый 4" xfId="1849" xr:uid="{00000000-0005-0000-0000-000046070000}"/>
    <cellStyle name="Финансовый 4 2" xfId="1850" xr:uid="{00000000-0005-0000-0000-000047070000}"/>
    <cellStyle name="Финансовый 4 3" xfId="1851" xr:uid="{00000000-0005-0000-0000-000048070000}"/>
    <cellStyle name="Финансовый 4 4" xfId="1852" xr:uid="{00000000-0005-0000-0000-000049070000}"/>
    <cellStyle name="Финансовый 5" xfId="1853" xr:uid="{00000000-0005-0000-0000-00004A070000}"/>
    <cellStyle name="Финансовый 5 2" xfId="1854" xr:uid="{00000000-0005-0000-0000-00004B070000}"/>
    <cellStyle name="Финансовый 5 2 2" xfId="1855" xr:uid="{00000000-0005-0000-0000-00004C070000}"/>
    <cellStyle name="Финансовый 5 3" xfId="1856" xr:uid="{00000000-0005-0000-0000-00004D070000}"/>
    <cellStyle name="Финансовый 5 4" xfId="1857" xr:uid="{00000000-0005-0000-0000-00004E070000}"/>
    <cellStyle name="Финансовый 6" xfId="1858" xr:uid="{00000000-0005-0000-0000-00004F070000}"/>
    <cellStyle name="Финансовый 6 2" xfId="1859" xr:uid="{00000000-0005-0000-0000-000050070000}"/>
    <cellStyle name="Финансовый 6 3" xfId="1860" xr:uid="{00000000-0005-0000-0000-000051070000}"/>
    <cellStyle name="Финансовый 6 4" xfId="1861" xr:uid="{00000000-0005-0000-0000-000052070000}"/>
    <cellStyle name="Финансовый 7" xfId="1862" xr:uid="{00000000-0005-0000-0000-000053070000}"/>
    <cellStyle name="Финансовый 7 2" xfId="1863" xr:uid="{00000000-0005-0000-0000-000054070000}"/>
    <cellStyle name="Финансовый 7 3" xfId="1864" xr:uid="{00000000-0005-0000-0000-000055070000}"/>
    <cellStyle name="Финансовый 7 4" xfId="1865" xr:uid="{00000000-0005-0000-0000-000056070000}"/>
    <cellStyle name="Финансовый 8" xfId="1866" xr:uid="{00000000-0005-0000-0000-000057070000}"/>
    <cellStyle name="Финансовый 8 2" xfId="1867" xr:uid="{00000000-0005-0000-0000-000058070000}"/>
    <cellStyle name="Финансовый 8 3" xfId="1868" xr:uid="{00000000-0005-0000-0000-000059070000}"/>
    <cellStyle name="Финансовый 8 4" xfId="1869" xr:uid="{00000000-0005-0000-0000-00005A070000}"/>
    <cellStyle name="Финансовый 9" xfId="1870" xr:uid="{00000000-0005-0000-0000-00005B070000}"/>
    <cellStyle name="Финансовый 9 2" xfId="1871" xr:uid="{00000000-0005-0000-0000-00005C070000}"/>
    <cellStyle name="Финансовый 9 3" xfId="1872" xr:uid="{00000000-0005-0000-0000-00005D070000}"/>
    <cellStyle name="Финансовый 9 4" xfId="1873" xr:uid="{00000000-0005-0000-0000-00005E070000}"/>
    <cellStyle name="Хороший 2" xfId="60" xr:uid="{00000000-0005-0000-0000-00005F070000}"/>
    <cellStyle name="Хороший 2 2" xfId="1874" xr:uid="{00000000-0005-0000-0000-000060070000}"/>
    <cellStyle name="Хороший 3" xfId="1875" xr:uid="{00000000-0005-0000-0000-000061070000}"/>
    <cellStyle name="Хороший 3 2" xfId="1876" xr:uid="{00000000-0005-0000-0000-000062070000}"/>
    <cellStyle name="Хороший 4" xfId="1877" xr:uid="{00000000-0005-0000-0000-000063070000}"/>
    <cellStyle name="Хороший 4 2" xfId="1878" xr:uid="{00000000-0005-0000-0000-000064070000}"/>
    <cellStyle name="㼿㼿" xfId="1879" xr:uid="{00000000-0005-0000-0000-000065070000}"/>
    <cellStyle name="㼿㼿?" xfId="1880" xr:uid="{00000000-0005-0000-0000-000066070000}"/>
    <cellStyle name="㼿㼿_Укрупненный р расчет _1" xfId="1881" xr:uid="{00000000-0005-0000-0000-000067070000}"/>
    <cellStyle name="㼿㼿㼿" xfId="1882" xr:uid="{00000000-0005-0000-0000-000068070000}"/>
    <cellStyle name="㼿㼿㼿?" xfId="1883" xr:uid="{00000000-0005-0000-0000-000069070000}"/>
    <cellStyle name="㼿㼿㼿_Укрупненный расчет  Волод._1" xfId="1884" xr:uid="{00000000-0005-0000-0000-00006A070000}"/>
    <cellStyle name="㼿㼿㼿㼿" xfId="1885" xr:uid="{00000000-0005-0000-0000-00006B070000}"/>
    <cellStyle name="㼿㼿㼿㼿?" xfId="1886" xr:uid="{00000000-0005-0000-0000-00006C070000}"/>
    <cellStyle name="㼿㼿㼿㼿_Укрупненный р расчет _2" xfId="1887" xr:uid="{00000000-0005-0000-0000-00006D070000}"/>
    <cellStyle name="㼿㼿㼿㼿㼿" xfId="1888" xr:uid="{00000000-0005-0000-0000-00006E070000}"/>
    <cellStyle name="㼿㼿㼿㼿㼿?" xfId="1889" xr:uid="{00000000-0005-0000-0000-00006F070000}"/>
    <cellStyle name="㼿㼿㼿㼿㼿_Укрупненный р расчет _5" xfId="1890" xr:uid="{00000000-0005-0000-0000-000070070000}"/>
    <cellStyle name="㼿㼿㼿㼿㼿㼿?" xfId="1891" xr:uid="{00000000-0005-0000-0000-000071070000}"/>
    <cellStyle name="㼿㼿㼿㼿㼿㼿㼿㼿" xfId="1892" xr:uid="{00000000-0005-0000-0000-000072070000}"/>
    <cellStyle name="㼿㼿㼿㼿㼿㼿㼿㼿㼿" xfId="1893" xr:uid="{00000000-0005-0000-0000-000073070000}"/>
    <cellStyle name="㼿㼿㼿㼿㼿㼿㼿㼿㼿㼿" xfId="1894" xr:uid="{00000000-0005-0000-0000-000074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133132672"/>
        <c:axId val="133134208"/>
      </c:lineChart>
      <c:catAx>
        <c:axId val="133132672"/>
        <c:scaling>
          <c:orientation val="minMax"/>
        </c:scaling>
        <c:delete val="0"/>
        <c:axPos val="b"/>
        <c:numFmt formatCode="General" sourceLinked="1"/>
        <c:majorTickMark val="out"/>
        <c:minorTickMark val="none"/>
        <c:tickLblPos val="nextTo"/>
        <c:crossAx val="133134208"/>
        <c:crosses val="autoZero"/>
        <c:auto val="1"/>
        <c:lblAlgn val="ctr"/>
        <c:lblOffset val="100"/>
        <c:noMultiLvlLbl val="0"/>
      </c:catAx>
      <c:valAx>
        <c:axId val="133134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313267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3"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3" t="s">
        <v>67</v>
      </c>
    </row>
    <row r="2" spans="1:22" s="7" customFormat="1" ht="18.75" customHeight="1" x14ac:dyDescent="0.3">
      <c r="A2" s="13"/>
      <c r="C2" s="11" t="s">
        <v>9</v>
      </c>
    </row>
    <row r="3" spans="1:22" s="7" customFormat="1" ht="18.75" x14ac:dyDescent="0.3">
      <c r="A3" s="12"/>
      <c r="C3" s="11" t="s">
        <v>484</v>
      </c>
    </row>
    <row r="4" spans="1:22" s="7" customFormat="1" ht="18.75" x14ac:dyDescent="0.3">
      <c r="A4" s="12"/>
      <c r="H4" s="11"/>
    </row>
    <row r="5" spans="1:22" s="7" customFormat="1" ht="15.75" x14ac:dyDescent="0.25">
      <c r="A5" s="191" t="s">
        <v>496</v>
      </c>
      <c r="B5" s="191"/>
      <c r="C5" s="191"/>
      <c r="D5" s="91"/>
      <c r="E5" s="91"/>
      <c r="F5" s="91"/>
      <c r="G5" s="91"/>
      <c r="H5" s="91"/>
      <c r="I5" s="91"/>
      <c r="J5" s="91"/>
    </row>
    <row r="6" spans="1:22" s="7" customFormat="1" ht="18.75" x14ac:dyDescent="0.3">
      <c r="A6" s="12"/>
      <c r="H6" s="11"/>
    </row>
    <row r="7" spans="1:22" s="7" customFormat="1" ht="18.75" x14ac:dyDescent="0.2">
      <c r="A7" s="195" t="s">
        <v>8</v>
      </c>
      <c r="B7" s="195"/>
      <c r="C7" s="19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6" t="s">
        <v>482</v>
      </c>
      <c r="B9" s="196"/>
      <c r="C9" s="196"/>
      <c r="D9" s="6"/>
      <c r="E9" s="6"/>
      <c r="F9" s="6"/>
      <c r="G9" s="6"/>
      <c r="H9" s="6"/>
      <c r="I9" s="9"/>
      <c r="J9" s="9"/>
      <c r="K9" s="9"/>
      <c r="L9" s="9"/>
      <c r="M9" s="9"/>
      <c r="N9" s="9"/>
      <c r="O9" s="9"/>
      <c r="P9" s="9"/>
      <c r="Q9" s="9"/>
      <c r="R9" s="9"/>
      <c r="S9" s="9"/>
      <c r="T9" s="9"/>
      <c r="U9" s="9"/>
      <c r="V9" s="9"/>
    </row>
    <row r="10" spans="1:22" s="7" customFormat="1" ht="18.75" x14ac:dyDescent="0.2">
      <c r="A10" s="192" t="s">
        <v>7</v>
      </c>
      <c r="B10" s="192"/>
      <c r="C10" s="19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7" t="s">
        <v>489</v>
      </c>
      <c r="B12" s="197"/>
      <c r="C12" s="197"/>
      <c r="D12" s="6"/>
      <c r="E12" s="6"/>
      <c r="F12" s="6"/>
      <c r="G12" s="6"/>
      <c r="H12" s="6"/>
      <c r="I12" s="9"/>
      <c r="J12" s="9"/>
      <c r="K12" s="9"/>
      <c r="L12" s="9"/>
      <c r="M12" s="9"/>
      <c r="N12" s="9"/>
      <c r="O12" s="9"/>
      <c r="P12" s="9"/>
      <c r="Q12" s="9"/>
      <c r="R12" s="9"/>
      <c r="S12" s="9"/>
      <c r="T12" s="9"/>
      <c r="U12" s="9"/>
      <c r="V12" s="9"/>
    </row>
    <row r="13" spans="1:22" s="7" customFormat="1" ht="18.75" x14ac:dyDescent="0.2">
      <c r="A13" s="198" t="s">
        <v>6</v>
      </c>
      <c r="B13" s="198"/>
      <c r="C13" s="198"/>
      <c r="D13" s="4"/>
      <c r="E13" s="4"/>
      <c r="F13" s="4"/>
      <c r="G13" s="4"/>
      <c r="H13" s="4"/>
      <c r="I13" s="9"/>
      <c r="J13" s="9"/>
      <c r="K13" s="9"/>
      <c r="L13" s="9"/>
      <c r="M13" s="9"/>
      <c r="N13" s="9"/>
      <c r="O13" s="9"/>
      <c r="P13" s="9"/>
      <c r="Q13" s="9"/>
      <c r="R13" s="9"/>
      <c r="S13" s="9"/>
      <c r="T13" s="9"/>
      <c r="U13" s="9"/>
      <c r="V13" s="9"/>
    </row>
    <row r="14" spans="1:22" s="7" customFormat="1" ht="15.75" customHeight="1" x14ac:dyDescent="0.2">
      <c r="A14" s="96"/>
      <c r="B14" s="96"/>
      <c r="C14" s="96"/>
      <c r="D14" s="3"/>
      <c r="E14" s="3"/>
      <c r="F14" s="3"/>
      <c r="G14" s="3"/>
      <c r="H14" s="3"/>
      <c r="I14" s="3"/>
      <c r="J14" s="3"/>
      <c r="K14" s="3"/>
      <c r="L14" s="3"/>
      <c r="M14" s="3"/>
      <c r="N14" s="3"/>
      <c r="O14" s="3"/>
      <c r="P14" s="3"/>
      <c r="Q14" s="3"/>
      <c r="R14" s="3"/>
      <c r="S14" s="3"/>
      <c r="T14" s="3"/>
      <c r="U14" s="3"/>
      <c r="V14" s="3"/>
    </row>
    <row r="15" spans="1:22" s="2" customFormat="1" ht="26.25" customHeight="1" x14ac:dyDescent="0.2">
      <c r="A15" s="199" t="s">
        <v>556</v>
      </c>
      <c r="B15" s="200"/>
      <c r="C15" s="200"/>
      <c r="D15" s="6"/>
      <c r="E15" s="6"/>
      <c r="F15" s="6"/>
      <c r="G15" s="6"/>
      <c r="H15" s="6"/>
      <c r="I15" s="6"/>
      <c r="J15" s="6"/>
      <c r="K15" s="6"/>
      <c r="L15" s="6"/>
      <c r="M15" s="6"/>
      <c r="N15" s="6"/>
      <c r="O15" s="6"/>
      <c r="P15" s="6"/>
      <c r="Q15" s="6"/>
      <c r="R15" s="6"/>
      <c r="S15" s="6"/>
      <c r="T15" s="6"/>
      <c r="U15" s="6"/>
      <c r="V15" s="6"/>
    </row>
    <row r="16" spans="1:22" s="2" customFormat="1" ht="15" customHeight="1" x14ac:dyDescent="0.2">
      <c r="A16" s="192" t="s">
        <v>5</v>
      </c>
      <c r="B16" s="192"/>
      <c r="C16" s="19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3" t="s">
        <v>456</v>
      </c>
      <c r="B18" s="194"/>
      <c r="C18" s="19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06" t="s">
        <v>4</v>
      </c>
      <c r="B20" s="109" t="s">
        <v>65</v>
      </c>
      <c r="C20" s="107" t="s">
        <v>64</v>
      </c>
      <c r="D20" s="4"/>
      <c r="E20" s="4"/>
      <c r="F20" s="4"/>
      <c r="G20" s="4"/>
      <c r="H20" s="4"/>
      <c r="I20" s="3"/>
      <c r="J20" s="3"/>
      <c r="K20" s="3"/>
      <c r="L20" s="3"/>
      <c r="M20" s="3"/>
      <c r="N20" s="3"/>
      <c r="O20" s="3"/>
      <c r="P20" s="3"/>
      <c r="Q20" s="3"/>
      <c r="R20" s="3"/>
      <c r="S20" s="3"/>
    </row>
    <row r="21" spans="1:22" s="2" customFormat="1" ht="16.5" customHeight="1" x14ac:dyDescent="0.2">
      <c r="A21" s="107">
        <v>1</v>
      </c>
      <c r="B21" s="109">
        <v>2</v>
      </c>
      <c r="C21" s="107">
        <v>3</v>
      </c>
      <c r="D21" s="4"/>
      <c r="E21" s="4"/>
      <c r="F21" s="4"/>
      <c r="G21" s="4"/>
      <c r="H21" s="4"/>
      <c r="I21" s="3"/>
      <c r="J21" s="3"/>
      <c r="K21" s="3"/>
      <c r="L21" s="3"/>
      <c r="M21" s="3"/>
      <c r="N21" s="3"/>
      <c r="O21" s="3"/>
      <c r="P21" s="3"/>
      <c r="Q21" s="3"/>
      <c r="R21" s="3"/>
      <c r="S21" s="3"/>
    </row>
    <row r="22" spans="1:22" s="2" customFormat="1" ht="39" customHeight="1" x14ac:dyDescent="0.2">
      <c r="A22" s="110" t="s">
        <v>63</v>
      </c>
      <c r="B22" s="114" t="s">
        <v>313</v>
      </c>
      <c r="C22" s="115" t="s">
        <v>491</v>
      </c>
      <c r="D22" s="4"/>
      <c r="E22" s="4"/>
      <c r="F22" s="4"/>
      <c r="G22" s="4"/>
      <c r="H22" s="4"/>
      <c r="I22" s="3"/>
      <c r="J22" s="3"/>
      <c r="K22" s="3"/>
      <c r="L22" s="3"/>
      <c r="M22" s="3"/>
      <c r="N22" s="3"/>
      <c r="O22" s="3"/>
      <c r="P22" s="3"/>
      <c r="Q22" s="3"/>
      <c r="R22" s="3"/>
      <c r="S22" s="3"/>
    </row>
    <row r="23" spans="1:22" s="2" customFormat="1" ht="63" customHeight="1" x14ac:dyDescent="0.2">
      <c r="A23" s="110" t="s">
        <v>62</v>
      </c>
      <c r="B23" s="113" t="s">
        <v>492</v>
      </c>
      <c r="C23" s="108" t="s">
        <v>497</v>
      </c>
      <c r="D23" s="4"/>
      <c r="E23" s="4"/>
      <c r="F23" s="4"/>
      <c r="G23" s="4"/>
      <c r="H23" s="4"/>
      <c r="I23" s="3"/>
      <c r="J23" s="3"/>
      <c r="K23" s="3"/>
      <c r="L23" s="3"/>
      <c r="M23" s="3"/>
      <c r="N23" s="3"/>
      <c r="O23" s="3"/>
      <c r="P23" s="3"/>
      <c r="Q23" s="3"/>
      <c r="R23" s="3"/>
      <c r="S23" s="3"/>
    </row>
    <row r="24" spans="1:22" s="2" customFormat="1" ht="22.5" customHeight="1" x14ac:dyDescent="0.2">
      <c r="A24" s="188"/>
      <c r="B24" s="189"/>
      <c r="C24" s="190"/>
      <c r="D24" s="4"/>
      <c r="E24" s="4"/>
      <c r="F24" s="4"/>
      <c r="G24" s="4"/>
      <c r="H24" s="4"/>
      <c r="I24" s="3"/>
      <c r="J24" s="3"/>
      <c r="K24" s="3"/>
      <c r="L24" s="3"/>
      <c r="M24" s="3"/>
      <c r="N24" s="3"/>
      <c r="O24" s="3"/>
      <c r="P24" s="3"/>
      <c r="Q24" s="3"/>
      <c r="R24" s="3"/>
      <c r="S24" s="3"/>
    </row>
    <row r="25" spans="1:22" s="17" customFormat="1" ht="58.5" customHeight="1" x14ac:dyDescent="0.2">
      <c r="A25" s="110" t="s">
        <v>61</v>
      </c>
      <c r="B25" s="116" t="s">
        <v>406</v>
      </c>
      <c r="C25" s="107" t="s">
        <v>493</v>
      </c>
      <c r="D25" s="19"/>
      <c r="E25" s="19"/>
      <c r="F25" s="19"/>
      <c r="G25" s="19"/>
      <c r="H25" s="18"/>
      <c r="I25" s="18"/>
      <c r="J25" s="18"/>
      <c r="K25" s="18"/>
      <c r="L25" s="18"/>
      <c r="M25" s="18"/>
      <c r="N25" s="18"/>
      <c r="O25" s="18"/>
      <c r="P25" s="18"/>
      <c r="Q25" s="18"/>
      <c r="R25" s="18"/>
    </row>
    <row r="26" spans="1:22" s="17" customFormat="1" ht="42.75" customHeight="1" x14ac:dyDescent="0.2">
      <c r="A26" s="110" t="s">
        <v>60</v>
      </c>
      <c r="B26" s="116" t="s">
        <v>73</v>
      </c>
      <c r="C26" s="107" t="s">
        <v>494</v>
      </c>
      <c r="D26" s="19"/>
      <c r="E26" s="19"/>
      <c r="F26" s="19"/>
      <c r="G26" s="19"/>
      <c r="H26" s="18"/>
      <c r="I26" s="18"/>
      <c r="J26" s="18"/>
      <c r="K26" s="18"/>
      <c r="L26" s="18"/>
      <c r="M26" s="18"/>
      <c r="N26" s="18"/>
      <c r="O26" s="18"/>
      <c r="P26" s="18"/>
      <c r="Q26" s="18"/>
      <c r="R26" s="18"/>
    </row>
    <row r="27" spans="1:22" s="17" customFormat="1" ht="51.75" customHeight="1" x14ac:dyDescent="0.2">
      <c r="A27" s="110" t="s">
        <v>58</v>
      </c>
      <c r="B27" s="116" t="s">
        <v>72</v>
      </c>
      <c r="C27" s="107" t="s">
        <v>483</v>
      </c>
      <c r="D27" s="19"/>
      <c r="E27" s="19"/>
      <c r="F27" s="19"/>
      <c r="G27" s="19"/>
      <c r="H27" s="18"/>
      <c r="I27" s="18"/>
      <c r="J27" s="18"/>
      <c r="K27" s="18"/>
      <c r="L27" s="18"/>
      <c r="M27" s="18"/>
      <c r="N27" s="18"/>
      <c r="O27" s="18"/>
      <c r="P27" s="18"/>
      <c r="Q27" s="18"/>
      <c r="R27" s="18"/>
    </row>
    <row r="28" spans="1:22" s="17" customFormat="1" ht="42.75" customHeight="1" x14ac:dyDescent="0.2">
      <c r="A28" s="110" t="s">
        <v>57</v>
      </c>
      <c r="B28" s="116" t="s">
        <v>407</v>
      </c>
      <c r="C28" s="107" t="s">
        <v>473</v>
      </c>
      <c r="D28" s="19"/>
      <c r="E28" s="19"/>
      <c r="F28" s="19"/>
      <c r="G28" s="19"/>
      <c r="H28" s="18"/>
      <c r="I28" s="18"/>
      <c r="J28" s="18"/>
      <c r="K28" s="18"/>
      <c r="L28" s="18"/>
      <c r="M28" s="18"/>
      <c r="N28" s="18"/>
      <c r="O28" s="18"/>
      <c r="P28" s="18"/>
      <c r="Q28" s="18"/>
      <c r="R28" s="18"/>
    </row>
    <row r="29" spans="1:22" s="17" customFormat="1" ht="51.75" customHeight="1" x14ac:dyDescent="0.2">
      <c r="A29" s="110" t="s">
        <v>55</v>
      </c>
      <c r="B29" s="116" t="s">
        <v>408</v>
      </c>
      <c r="C29" s="107" t="s">
        <v>473</v>
      </c>
      <c r="D29" s="19"/>
      <c r="E29" s="19"/>
      <c r="F29" s="19"/>
      <c r="G29" s="19"/>
      <c r="H29" s="18"/>
      <c r="I29" s="18"/>
      <c r="J29" s="18"/>
      <c r="K29" s="18"/>
      <c r="L29" s="18"/>
      <c r="M29" s="18"/>
      <c r="N29" s="18"/>
      <c r="O29" s="18"/>
      <c r="P29" s="18"/>
      <c r="Q29" s="18"/>
      <c r="R29" s="18"/>
    </row>
    <row r="30" spans="1:22" s="17" customFormat="1" ht="51.75" customHeight="1" x14ac:dyDescent="0.2">
      <c r="A30" s="110" t="s">
        <v>53</v>
      </c>
      <c r="B30" s="116" t="s">
        <v>409</v>
      </c>
      <c r="C30" s="107" t="s">
        <v>473</v>
      </c>
      <c r="D30" s="19"/>
      <c r="E30" s="19"/>
      <c r="F30" s="19"/>
      <c r="G30" s="19"/>
      <c r="H30" s="18"/>
      <c r="I30" s="18"/>
      <c r="J30" s="18"/>
      <c r="K30" s="18"/>
      <c r="L30" s="18"/>
      <c r="M30" s="18"/>
      <c r="N30" s="18"/>
      <c r="O30" s="18"/>
      <c r="P30" s="18"/>
      <c r="Q30" s="18"/>
      <c r="R30" s="18"/>
    </row>
    <row r="31" spans="1:22" s="17" customFormat="1" ht="51.75" customHeight="1" x14ac:dyDescent="0.2">
      <c r="A31" s="110" t="s">
        <v>71</v>
      </c>
      <c r="B31" s="116" t="s">
        <v>410</v>
      </c>
      <c r="C31" s="107" t="s">
        <v>473</v>
      </c>
      <c r="D31" s="19"/>
      <c r="E31" s="19"/>
      <c r="F31" s="19"/>
      <c r="G31" s="19"/>
      <c r="H31" s="18"/>
      <c r="I31" s="18"/>
      <c r="J31" s="18"/>
      <c r="K31" s="18"/>
      <c r="L31" s="18"/>
      <c r="M31" s="18"/>
      <c r="N31" s="18"/>
      <c r="O31" s="18"/>
      <c r="P31" s="18"/>
      <c r="Q31" s="18"/>
      <c r="R31" s="18"/>
    </row>
    <row r="32" spans="1:22" s="17" customFormat="1" ht="51.75" customHeight="1" x14ac:dyDescent="0.2">
      <c r="A32" s="110" t="s">
        <v>69</v>
      </c>
      <c r="B32" s="116" t="s">
        <v>411</v>
      </c>
      <c r="C32" s="107" t="s">
        <v>473</v>
      </c>
      <c r="D32" s="19"/>
      <c r="E32" s="19"/>
      <c r="F32" s="19"/>
      <c r="G32" s="19"/>
      <c r="H32" s="18"/>
      <c r="I32" s="18"/>
      <c r="J32" s="18"/>
      <c r="K32" s="18"/>
      <c r="L32" s="18"/>
      <c r="M32" s="18"/>
      <c r="N32" s="18"/>
      <c r="O32" s="18"/>
      <c r="P32" s="18"/>
      <c r="Q32" s="18"/>
      <c r="R32" s="18"/>
    </row>
    <row r="33" spans="1:18" s="17" customFormat="1" ht="101.25" customHeight="1" x14ac:dyDescent="0.2">
      <c r="A33" s="110" t="s">
        <v>68</v>
      </c>
      <c r="B33" s="116" t="s">
        <v>412</v>
      </c>
      <c r="C33" s="107" t="s">
        <v>477</v>
      </c>
      <c r="D33" s="19"/>
      <c r="E33" s="19"/>
      <c r="F33" s="19"/>
      <c r="G33" s="19"/>
      <c r="H33" s="18"/>
      <c r="I33" s="18"/>
      <c r="J33" s="18"/>
      <c r="K33" s="18"/>
      <c r="L33" s="18"/>
      <c r="M33" s="18"/>
      <c r="N33" s="18"/>
      <c r="O33" s="18"/>
      <c r="P33" s="18"/>
      <c r="Q33" s="18"/>
      <c r="R33" s="18"/>
    </row>
    <row r="34" spans="1:18" ht="111" customHeight="1" x14ac:dyDescent="0.25">
      <c r="A34" s="110" t="s">
        <v>426</v>
      </c>
      <c r="B34" s="116" t="s">
        <v>413</v>
      </c>
      <c r="C34" s="107" t="s">
        <v>473</v>
      </c>
    </row>
    <row r="35" spans="1:18" ht="58.5" customHeight="1" x14ac:dyDescent="0.25">
      <c r="A35" s="110" t="s">
        <v>416</v>
      </c>
      <c r="B35" s="116" t="s">
        <v>70</v>
      </c>
      <c r="C35" s="107" t="s">
        <v>473</v>
      </c>
    </row>
    <row r="36" spans="1:18" ht="51.75" customHeight="1" x14ac:dyDescent="0.25">
      <c r="A36" s="110" t="s">
        <v>427</v>
      </c>
      <c r="B36" s="116" t="s">
        <v>414</v>
      </c>
      <c r="C36" s="107" t="s">
        <v>473</v>
      </c>
    </row>
    <row r="37" spans="1:18" ht="43.5" customHeight="1" x14ac:dyDescent="0.25">
      <c r="A37" s="110" t="s">
        <v>417</v>
      </c>
      <c r="B37" s="116" t="s">
        <v>415</v>
      </c>
      <c r="C37" s="107" t="s">
        <v>500</v>
      </c>
    </row>
    <row r="38" spans="1:18" ht="43.5" customHeight="1" x14ac:dyDescent="0.25">
      <c r="A38" s="110" t="s">
        <v>428</v>
      </c>
      <c r="B38" s="116" t="s">
        <v>226</v>
      </c>
      <c r="C38" s="107" t="s">
        <v>473</v>
      </c>
    </row>
    <row r="39" spans="1:18" ht="23.25" customHeight="1" x14ac:dyDescent="0.25">
      <c r="A39" s="188"/>
      <c r="B39" s="189"/>
      <c r="C39" s="190"/>
    </row>
    <row r="40" spans="1:18" ht="63" x14ac:dyDescent="0.25">
      <c r="A40" s="110" t="s">
        <v>418</v>
      </c>
      <c r="B40" s="116" t="s">
        <v>469</v>
      </c>
      <c r="C40" s="117" t="s">
        <v>503</v>
      </c>
    </row>
    <row r="41" spans="1:18" ht="105.75" customHeight="1" x14ac:dyDescent="0.25">
      <c r="A41" s="110" t="s">
        <v>429</v>
      </c>
      <c r="B41" s="116" t="s">
        <v>451</v>
      </c>
      <c r="C41" s="108" t="s">
        <v>475</v>
      </c>
    </row>
    <row r="42" spans="1:18" ht="83.25" customHeight="1" x14ac:dyDescent="0.25">
      <c r="A42" s="110" t="s">
        <v>419</v>
      </c>
      <c r="B42" s="116" t="s">
        <v>466</v>
      </c>
      <c r="C42" s="108" t="s">
        <v>475</v>
      </c>
    </row>
    <row r="43" spans="1:18" ht="186" customHeight="1" x14ac:dyDescent="0.25">
      <c r="A43" s="110" t="s">
        <v>432</v>
      </c>
      <c r="B43" s="116" t="s">
        <v>433</v>
      </c>
      <c r="C43" s="108" t="s">
        <v>495</v>
      </c>
    </row>
    <row r="44" spans="1:18" ht="111" customHeight="1" x14ac:dyDescent="0.25">
      <c r="A44" s="110" t="s">
        <v>420</v>
      </c>
      <c r="B44" s="116" t="s">
        <v>457</v>
      </c>
      <c r="C44" s="108" t="s">
        <v>475</v>
      </c>
    </row>
    <row r="45" spans="1:18" ht="120" customHeight="1" x14ac:dyDescent="0.25">
      <c r="A45" s="110" t="s">
        <v>452</v>
      </c>
      <c r="B45" s="116" t="s">
        <v>458</v>
      </c>
      <c r="C45" s="119">
        <v>0.52500000000000002</v>
      </c>
    </row>
    <row r="46" spans="1:18" ht="101.25" customHeight="1" x14ac:dyDescent="0.25">
      <c r="A46" s="110" t="s">
        <v>421</v>
      </c>
      <c r="B46" s="116" t="s">
        <v>459</v>
      </c>
      <c r="C46" s="108" t="s">
        <v>502</v>
      </c>
    </row>
    <row r="47" spans="1:18" ht="18.75" customHeight="1" x14ac:dyDescent="0.25">
      <c r="A47" s="188"/>
      <c r="B47" s="189"/>
      <c r="C47" s="190"/>
    </row>
    <row r="48" spans="1:18" ht="75.75" customHeight="1" x14ac:dyDescent="0.25">
      <c r="A48" s="110" t="s">
        <v>453</v>
      </c>
      <c r="B48" s="116" t="s">
        <v>467</v>
      </c>
      <c r="C48" s="118">
        <f>'6.2. Паспорт фин осв ввод'!AB24</f>
        <v>2.1191827999999999</v>
      </c>
    </row>
    <row r="49" spans="1:3" ht="71.25" customHeight="1" x14ac:dyDescent="0.25">
      <c r="A49" s="110" t="s">
        <v>422</v>
      </c>
      <c r="B49" s="116" t="s">
        <v>468</v>
      </c>
      <c r="C49" s="118">
        <f>'6.2. Паспорт фин осв ввод'!AB30</f>
        <v>1.765984</v>
      </c>
    </row>
  </sheetData>
  <customSheetViews>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1"/>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2"/>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3"/>
    </customSheetView>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4" zoomScaleNormal="100" zoomScaleSheetLayoutView="56" workbookViewId="0">
      <selection activeCell="A14" sqref="A14:U14"/>
    </sheetView>
  </sheetViews>
  <sheetFormatPr defaultColWidth="9" defaultRowHeight="11.25" x14ac:dyDescent="0.2"/>
  <cols>
    <col min="1" max="1" width="9" style="146"/>
    <col min="2" max="2" width="40.5703125" style="146" customWidth="1"/>
    <col min="3" max="3" width="15.5703125" style="146" customWidth="1"/>
    <col min="4" max="8" width="20" style="146" customWidth="1"/>
    <col min="9" max="9" width="20" style="146" hidden="1" customWidth="1"/>
    <col min="10" max="10" width="20" style="146" customWidth="1"/>
    <col min="11" max="11" width="20" style="146" hidden="1" customWidth="1"/>
    <col min="12" max="12" width="20" style="146" customWidth="1"/>
    <col min="13" max="13" width="20" style="146" hidden="1" customWidth="1"/>
    <col min="14" max="14" width="20" style="146" customWidth="1"/>
    <col min="15" max="15" width="20" style="146" hidden="1" customWidth="1"/>
    <col min="16" max="16" width="20" style="146" customWidth="1"/>
    <col min="17" max="17" width="20" style="146" hidden="1" customWidth="1"/>
    <col min="18" max="18" width="20" style="146" customWidth="1"/>
    <col min="19" max="19" width="20" style="146" hidden="1" customWidth="1"/>
    <col min="20" max="20" width="20" style="146" customWidth="1"/>
    <col min="21" max="21" width="20" style="146" hidden="1" customWidth="1"/>
    <col min="22" max="22" width="20" style="146" customWidth="1"/>
    <col min="23" max="23" width="20" style="146" hidden="1" customWidth="1"/>
    <col min="24" max="24" width="20" style="146" customWidth="1"/>
    <col min="25" max="25" width="20" style="146" hidden="1" customWidth="1"/>
    <col min="26" max="26" width="20" style="146" customWidth="1"/>
    <col min="27" max="27" width="20" style="146" hidden="1" customWidth="1"/>
    <col min="28" max="29" width="20" style="146" customWidth="1"/>
    <col min="30" max="16384" width="9" style="149"/>
  </cols>
  <sheetData>
    <row r="1" spans="1:29" ht="15.95" customHeight="1" x14ac:dyDescent="0.25">
      <c r="C1" s="147" t="s">
        <v>521</v>
      </c>
      <c r="AC1" s="148" t="s">
        <v>67</v>
      </c>
    </row>
    <row r="2" spans="1:29" ht="15.95" customHeight="1" x14ac:dyDescent="0.25">
      <c r="C2" s="147" t="s">
        <v>521</v>
      </c>
      <c r="AC2" s="148" t="s">
        <v>9</v>
      </c>
    </row>
    <row r="3" spans="1:29" ht="15.95" customHeight="1" x14ac:dyDescent="0.25">
      <c r="C3" s="147" t="s">
        <v>521</v>
      </c>
      <c r="AC3" s="148" t="s">
        <v>66</v>
      </c>
    </row>
    <row r="4" spans="1:29" ht="15.95" customHeight="1" x14ac:dyDescent="0.25">
      <c r="A4" s="280" t="s">
        <v>496</v>
      </c>
      <c r="B4" s="280"/>
      <c r="C4" s="280"/>
      <c r="D4" s="280"/>
      <c r="E4" s="280"/>
      <c r="F4" s="280"/>
      <c r="G4" s="280"/>
      <c r="H4" s="280"/>
      <c r="I4" s="280"/>
      <c r="J4" s="280"/>
      <c r="K4" s="280"/>
      <c r="L4" s="280"/>
      <c r="M4" s="280"/>
      <c r="N4" s="280"/>
      <c r="O4" s="280"/>
      <c r="P4" s="280"/>
      <c r="Q4" s="280"/>
      <c r="R4" s="280"/>
      <c r="S4" s="280"/>
      <c r="T4" s="280"/>
      <c r="U4" s="280"/>
    </row>
    <row r="5" spans="1:29" ht="15.95" customHeight="1" x14ac:dyDescent="0.2"/>
    <row r="6" spans="1:29" ht="18.95" customHeight="1" x14ac:dyDescent="0.3">
      <c r="A6" s="281" t="s">
        <v>522</v>
      </c>
      <c r="B6" s="281"/>
      <c r="C6" s="281"/>
      <c r="D6" s="281"/>
      <c r="E6" s="281"/>
      <c r="F6" s="281"/>
      <c r="G6" s="281"/>
      <c r="H6" s="281"/>
      <c r="I6" s="281"/>
      <c r="J6" s="281"/>
      <c r="K6" s="281"/>
      <c r="L6" s="281"/>
      <c r="M6" s="281"/>
      <c r="N6" s="281"/>
      <c r="O6" s="281"/>
      <c r="P6" s="281"/>
      <c r="Q6" s="281"/>
      <c r="R6" s="281"/>
      <c r="S6" s="281"/>
      <c r="T6" s="281"/>
      <c r="U6" s="281"/>
    </row>
    <row r="7" spans="1:29" ht="15.95" customHeight="1" x14ac:dyDescent="0.2"/>
    <row r="8" spans="1:29" ht="15.95" customHeight="1" x14ac:dyDescent="0.25">
      <c r="A8" s="280" t="s">
        <v>523</v>
      </c>
      <c r="B8" s="280"/>
      <c r="C8" s="280"/>
      <c r="D8" s="280"/>
      <c r="E8" s="280"/>
      <c r="F8" s="280"/>
      <c r="G8" s="280"/>
      <c r="H8" s="280"/>
      <c r="I8" s="280"/>
      <c r="J8" s="280"/>
      <c r="K8" s="280"/>
      <c r="L8" s="280"/>
      <c r="M8" s="280"/>
      <c r="N8" s="280"/>
      <c r="O8" s="280"/>
      <c r="P8" s="280"/>
      <c r="Q8" s="280"/>
      <c r="R8" s="280"/>
      <c r="S8" s="280"/>
      <c r="T8" s="280"/>
      <c r="U8" s="280"/>
    </row>
    <row r="9" spans="1:29" ht="15.95" customHeight="1" x14ac:dyDescent="0.25">
      <c r="A9" s="282" t="s">
        <v>7</v>
      </c>
      <c r="B9" s="282"/>
      <c r="C9" s="282"/>
      <c r="D9" s="282"/>
      <c r="E9" s="282"/>
      <c r="F9" s="282"/>
      <c r="G9" s="282"/>
      <c r="H9" s="282"/>
      <c r="I9" s="282"/>
      <c r="J9" s="282"/>
      <c r="K9" s="282"/>
      <c r="L9" s="282"/>
      <c r="M9" s="282"/>
      <c r="N9" s="282"/>
      <c r="O9" s="282"/>
      <c r="P9" s="282"/>
      <c r="Q9" s="282"/>
      <c r="R9" s="282"/>
      <c r="S9" s="282"/>
      <c r="T9" s="282"/>
      <c r="U9" s="282"/>
    </row>
    <row r="10" spans="1:29" ht="15.95" customHeight="1" x14ac:dyDescent="0.2"/>
    <row r="11" spans="1:29" ht="15.95" customHeight="1" x14ac:dyDescent="0.25">
      <c r="A11" s="280" t="s">
        <v>489</v>
      </c>
      <c r="B11" s="280"/>
      <c r="C11" s="280"/>
      <c r="D11" s="280"/>
      <c r="E11" s="280"/>
      <c r="F11" s="280"/>
      <c r="G11" s="280"/>
      <c r="H11" s="280"/>
      <c r="I11" s="280"/>
      <c r="J11" s="280"/>
      <c r="K11" s="280"/>
      <c r="L11" s="280"/>
      <c r="M11" s="280"/>
      <c r="N11" s="280"/>
      <c r="O11" s="280"/>
      <c r="P11" s="280"/>
      <c r="Q11" s="280"/>
      <c r="R11" s="280"/>
      <c r="S11" s="280"/>
      <c r="T11" s="280"/>
      <c r="U11" s="280"/>
    </row>
    <row r="12" spans="1:29" ht="15.95" customHeight="1" x14ac:dyDescent="0.25">
      <c r="A12" s="282" t="s">
        <v>6</v>
      </c>
      <c r="B12" s="282"/>
      <c r="C12" s="282"/>
      <c r="D12" s="282"/>
      <c r="E12" s="282"/>
      <c r="F12" s="282"/>
      <c r="G12" s="282"/>
      <c r="H12" s="282"/>
      <c r="I12" s="282"/>
      <c r="J12" s="282"/>
      <c r="K12" s="282"/>
      <c r="L12" s="282"/>
      <c r="M12" s="282"/>
      <c r="N12" s="282"/>
      <c r="O12" s="282"/>
      <c r="P12" s="282"/>
      <c r="Q12" s="282"/>
      <c r="R12" s="282"/>
      <c r="S12" s="282"/>
      <c r="T12" s="282"/>
      <c r="U12" s="282"/>
    </row>
    <row r="13" spans="1:29" ht="15.95" customHeight="1" x14ac:dyDescent="0.2"/>
    <row r="14" spans="1:29" ht="33" customHeight="1" x14ac:dyDescent="0.25">
      <c r="A14" s="287" t="s">
        <v>556</v>
      </c>
      <c r="B14" s="287"/>
      <c r="C14" s="287"/>
      <c r="D14" s="287"/>
      <c r="E14" s="287"/>
      <c r="F14" s="287"/>
      <c r="G14" s="287"/>
      <c r="H14" s="287"/>
      <c r="I14" s="287"/>
      <c r="J14" s="287"/>
      <c r="K14" s="287"/>
      <c r="L14" s="287"/>
      <c r="M14" s="287"/>
      <c r="N14" s="287"/>
      <c r="O14" s="287"/>
      <c r="P14" s="287"/>
      <c r="Q14" s="287"/>
      <c r="R14" s="287"/>
      <c r="S14" s="287"/>
      <c r="T14" s="287"/>
      <c r="U14" s="287"/>
    </row>
    <row r="15" spans="1:29" ht="17.25" customHeight="1" x14ac:dyDescent="0.25">
      <c r="A15" s="282" t="s">
        <v>5</v>
      </c>
      <c r="B15" s="282"/>
      <c r="C15" s="282"/>
      <c r="D15" s="282"/>
      <c r="E15" s="282"/>
      <c r="F15" s="282"/>
      <c r="G15" s="282"/>
      <c r="H15" s="282"/>
      <c r="I15" s="282"/>
      <c r="J15" s="282"/>
      <c r="K15" s="282"/>
      <c r="L15" s="282"/>
      <c r="M15" s="282"/>
      <c r="N15" s="282"/>
      <c r="O15" s="282"/>
      <c r="P15" s="282"/>
      <c r="Q15" s="282"/>
      <c r="R15" s="282"/>
      <c r="S15" s="282"/>
      <c r="T15" s="282"/>
      <c r="U15" s="282"/>
    </row>
    <row r="16" spans="1:29" ht="14.25" customHeight="1" x14ac:dyDescent="0.2"/>
    <row r="17" spans="1:29" ht="27" customHeight="1" x14ac:dyDescent="0.2">
      <c r="C17" s="150"/>
    </row>
    <row r="18" spans="1:29" ht="18.95" customHeight="1" x14ac:dyDescent="0.3">
      <c r="A18" s="288" t="s">
        <v>441</v>
      </c>
      <c r="B18" s="288"/>
      <c r="C18" s="288"/>
      <c r="D18" s="288"/>
      <c r="E18" s="288"/>
      <c r="F18" s="288"/>
      <c r="G18" s="288"/>
      <c r="H18" s="288"/>
      <c r="I18" s="288"/>
      <c r="J18" s="288"/>
      <c r="K18" s="288"/>
      <c r="L18" s="288"/>
      <c r="M18" s="288"/>
      <c r="N18" s="288"/>
      <c r="O18" s="288"/>
      <c r="P18" s="288"/>
      <c r="Q18" s="288"/>
      <c r="R18" s="288"/>
      <c r="S18" s="288"/>
      <c r="T18" s="288"/>
      <c r="U18" s="288"/>
    </row>
    <row r="19" spans="1:29" ht="11.1" customHeight="1" x14ac:dyDescent="0.2"/>
    <row r="20" spans="1:29" ht="15" customHeight="1" x14ac:dyDescent="0.2">
      <c r="A20" s="290" t="s">
        <v>184</v>
      </c>
      <c r="B20" s="290" t="s">
        <v>183</v>
      </c>
      <c r="C20" s="290" t="s">
        <v>182</v>
      </c>
      <c r="D20" s="290"/>
      <c r="E20" s="290" t="s">
        <v>181</v>
      </c>
      <c r="F20" s="290"/>
      <c r="G20" s="290" t="s">
        <v>524</v>
      </c>
      <c r="H20" s="289" t="s">
        <v>479</v>
      </c>
      <c r="I20" s="289"/>
      <c r="J20" s="289"/>
      <c r="K20" s="289"/>
      <c r="L20" s="289" t="s">
        <v>480</v>
      </c>
      <c r="M20" s="289"/>
      <c r="N20" s="289"/>
      <c r="O20" s="289"/>
      <c r="P20" s="289" t="s">
        <v>481</v>
      </c>
      <c r="Q20" s="289"/>
      <c r="R20" s="289"/>
      <c r="S20" s="289"/>
      <c r="T20" s="289" t="s">
        <v>525</v>
      </c>
      <c r="U20" s="289"/>
      <c r="V20" s="289"/>
      <c r="W20" s="289"/>
      <c r="X20" s="289" t="s">
        <v>526</v>
      </c>
      <c r="Y20" s="289"/>
      <c r="Z20" s="289"/>
      <c r="AA20" s="289"/>
      <c r="AB20" s="290" t="s">
        <v>180</v>
      </c>
      <c r="AC20" s="290"/>
    </row>
    <row r="21" spans="1:29" ht="15" customHeight="1" x14ac:dyDescent="0.2">
      <c r="A21" s="293"/>
      <c r="B21" s="293"/>
      <c r="C21" s="291"/>
      <c r="D21" s="292"/>
      <c r="E21" s="291"/>
      <c r="F21" s="292"/>
      <c r="G21" s="293"/>
      <c r="H21" s="289" t="s">
        <v>1</v>
      </c>
      <c r="I21" s="289"/>
      <c r="J21" s="289" t="s">
        <v>179</v>
      </c>
      <c r="K21" s="289"/>
      <c r="L21" s="289" t="s">
        <v>1</v>
      </c>
      <c r="M21" s="289"/>
      <c r="N21" s="289" t="s">
        <v>179</v>
      </c>
      <c r="O21" s="289"/>
      <c r="P21" s="289" t="s">
        <v>1</v>
      </c>
      <c r="Q21" s="289"/>
      <c r="R21" s="289" t="s">
        <v>179</v>
      </c>
      <c r="S21" s="289"/>
      <c r="T21" s="289" t="s">
        <v>1</v>
      </c>
      <c r="U21" s="289"/>
      <c r="V21" s="289" t="s">
        <v>179</v>
      </c>
      <c r="W21" s="289"/>
      <c r="X21" s="289" t="s">
        <v>1</v>
      </c>
      <c r="Y21" s="289"/>
      <c r="Z21" s="289" t="s">
        <v>179</v>
      </c>
      <c r="AA21" s="289"/>
      <c r="AB21" s="291"/>
      <c r="AC21" s="292"/>
    </row>
    <row r="22" spans="1:29" ht="30.95" customHeight="1" x14ac:dyDescent="0.2">
      <c r="A22" s="294"/>
      <c r="B22" s="294"/>
      <c r="C22" s="151" t="s">
        <v>1</v>
      </c>
      <c r="D22" s="151" t="s">
        <v>179</v>
      </c>
      <c r="E22" s="151" t="s">
        <v>527</v>
      </c>
      <c r="F22" s="151" t="s">
        <v>528</v>
      </c>
      <c r="G22" s="294"/>
      <c r="H22" s="151" t="s">
        <v>423</v>
      </c>
      <c r="I22" s="151" t="s">
        <v>424</v>
      </c>
      <c r="J22" s="151" t="s">
        <v>423</v>
      </c>
      <c r="K22" s="151" t="s">
        <v>424</v>
      </c>
      <c r="L22" s="151" t="s">
        <v>423</v>
      </c>
      <c r="M22" s="151" t="s">
        <v>424</v>
      </c>
      <c r="N22" s="151" t="s">
        <v>423</v>
      </c>
      <c r="O22" s="151" t="s">
        <v>424</v>
      </c>
      <c r="P22" s="151" t="s">
        <v>423</v>
      </c>
      <c r="Q22" s="151" t="s">
        <v>424</v>
      </c>
      <c r="R22" s="151" t="s">
        <v>423</v>
      </c>
      <c r="S22" s="151" t="s">
        <v>424</v>
      </c>
      <c r="T22" s="151" t="s">
        <v>423</v>
      </c>
      <c r="U22" s="151" t="s">
        <v>424</v>
      </c>
      <c r="V22" s="151" t="s">
        <v>423</v>
      </c>
      <c r="W22" s="151" t="s">
        <v>424</v>
      </c>
      <c r="X22" s="151" t="s">
        <v>423</v>
      </c>
      <c r="Y22" s="151" t="s">
        <v>424</v>
      </c>
      <c r="Z22" s="151" t="s">
        <v>423</v>
      </c>
      <c r="AA22" s="151" t="s">
        <v>424</v>
      </c>
      <c r="AB22" s="151" t="s">
        <v>1</v>
      </c>
      <c r="AC22" s="151" t="s">
        <v>179</v>
      </c>
    </row>
    <row r="23" spans="1:29" ht="15" customHeight="1" x14ac:dyDescent="0.25">
      <c r="A23" s="152" t="s">
        <v>63</v>
      </c>
      <c r="B23" s="152" t="s">
        <v>62</v>
      </c>
      <c r="C23" s="152" t="s">
        <v>61</v>
      </c>
      <c r="D23" s="152" t="s">
        <v>60</v>
      </c>
      <c r="E23" s="152" t="s">
        <v>58</v>
      </c>
      <c r="F23" s="152" t="s">
        <v>57</v>
      </c>
      <c r="G23" s="152" t="s">
        <v>55</v>
      </c>
      <c r="H23" s="152" t="s">
        <v>53</v>
      </c>
      <c r="I23" s="152" t="s">
        <v>71</v>
      </c>
      <c r="J23" s="152" t="s">
        <v>69</v>
      </c>
      <c r="K23" s="152" t="s">
        <v>68</v>
      </c>
      <c r="L23" s="152" t="s">
        <v>426</v>
      </c>
      <c r="M23" s="152" t="s">
        <v>416</v>
      </c>
      <c r="N23" s="152" t="s">
        <v>427</v>
      </c>
      <c r="O23" s="152" t="s">
        <v>417</v>
      </c>
      <c r="P23" s="152" t="s">
        <v>428</v>
      </c>
      <c r="Q23" s="152" t="s">
        <v>418</v>
      </c>
      <c r="R23" s="152" t="s">
        <v>429</v>
      </c>
      <c r="S23" s="152" t="s">
        <v>419</v>
      </c>
      <c r="T23" s="152" t="s">
        <v>432</v>
      </c>
      <c r="U23" s="152" t="s">
        <v>420</v>
      </c>
      <c r="V23" s="152" t="s">
        <v>452</v>
      </c>
      <c r="W23" s="152" t="s">
        <v>421</v>
      </c>
      <c r="X23" s="152" t="s">
        <v>453</v>
      </c>
      <c r="Y23" s="152" t="s">
        <v>422</v>
      </c>
      <c r="Z23" s="152" t="s">
        <v>529</v>
      </c>
      <c r="AA23" s="152" t="s">
        <v>530</v>
      </c>
      <c r="AB23" s="152" t="s">
        <v>531</v>
      </c>
      <c r="AC23" s="152" t="s">
        <v>532</v>
      </c>
    </row>
    <row r="24" spans="1:29" s="156" customFormat="1" ht="63" customHeight="1" x14ac:dyDescent="0.2">
      <c r="A24" s="153" t="s">
        <v>63</v>
      </c>
      <c r="B24" s="154" t="s">
        <v>178</v>
      </c>
      <c r="C24" s="155">
        <f>C25+C26+C27+C28+C29</f>
        <v>2.3228299999999997</v>
      </c>
      <c r="D24" s="153" t="s">
        <v>475</v>
      </c>
      <c r="E24" s="155">
        <f t="shared" ref="E24:F24" si="0">E25+E26+E27+E28+E29</f>
        <v>2.1191827999999999</v>
      </c>
      <c r="F24" s="155">
        <f t="shared" si="0"/>
        <v>2.1191827999999999</v>
      </c>
      <c r="G24" s="155">
        <f>G25+G26+G27+G28+G29</f>
        <v>0</v>
      </c>
      <c r="H24" s="155">
        <f>H25+H26+H27+H28+H29</f>
        <v>2.1191827999999999</v>
      </c>
      <c r="I24" s="155" t="s">
        <v>475</v>
      </c>
      <c r="J24" s="155" t="s">
        <v>475</v>
      </c>
      <c r="K24" s="155" t="s">
        <v>475</v>
      </c>
      <c r="L24" s="155">
        <f>L25+L26+L27+L28+L29</f>
        <v>0</v>
      </c>
      <c r="M24" s="155" t="s">
        <v>475</v>
      </c>
      <c r="N24" s="155" t="s">
        <v>475</v>
      </c>
      <c r="O24" s="155" t="s">
        <v>475</v>
      </c>
      <c r="P24" s="155">
        <f>P25+P26+P27+P28+P29</f>
        <v>0</v>
      </c>
      <c r="Q24" s="155" t="s">
        <v>475</v>
      </c>
      <c r="R24" s="155" t="s">
        <v>475</v>
      </c>
      <c r="S24" s="155" t="s">
        <v>475</v>
      </c>
      <c r="T24" s="155">
        <f>T25+T26+T27+T28+T29</f>
        <v>0</v>
      </c>
      <c r="U24" s="155" t="s">
        <v>475</v>
      </c>
      <c r="V24" s="155" t="s">
        <v>475</v>
      </c>
      <c r="W24" s="155" t="s">
        <v>475</v>
      </c>
      <c r="X24" s="155">
        <f>X25+X26+X27+X28+X29</f>
        <v>0</v>
      </c>
      <c r="Y24" s="155" t="s">
        <v>475</v>
      </c>
      <c r="Z24" s="155" t="s">
        <v>475</v>
      </c>
      <c r="AA24" s="155" t="s">
        <v>475</v>
      </c>
      <c r="AB24" s="155">
        <f>AB25+AB26+AB27+AB28+AB29</f>
        <v>2.1191827999999999</v>
      </c>
      <c r="AC24" s="153" t="s">
        <v>475</v>
      </c>
    </row>
    <row r="25" spans="1:29" ht="15" customHeight="1" x14ac:dyDescent="0.2">
      <c r="A25" s="153" t="s">
        <v>177</v>
      </c>
      <c r="B25" s="157" t="s">
        <v>176</v>
      </c>
      <c r="C25" s="158">
        <v>0</v>
      </c>
      <c r="D25" s="151" t="s">
        <v>475</v>
      </c>
      <c r="E25" s="158" t="s">
        <v>533</v>
      </c>
      <c r="F25" s="158" t="s">
        <v>533</v>
      </c>
      <c r="G25" s="158" t="s">
        <v>533</v>
      </c>
      <c r="H25" s="158">
        <v>0</v>
      </c>
      <c r="I25" s="158" t="s">
        <v>475</v>
      </c>
      <c r="J25" s="158" t="s">
        <v>475</v>
      </c>
      <c r="K25" s="158" t="s">
        <v>475</v>
      </c>
      <c r="L25" s="158">
        <v>0</v>
      </c>
      <c r="M25" s="158" t="s">
        <v>475</v>
      </c>
      <c r="N25" s="158" t="s">
        <v>475</v>
      </c>
      <c r="O25" s="158" t="s">
        <v>475</v>
      </c>
      <c r="P25" s="158">
        <v>0</v>
      </c>
      <c r="Q25" s="158" t="s">
        <v>475</v>
      </c>
      <c r="R25" s="158" t="s">
        <v>475</v>
      </c>
      <c r="S25" s="158" t="s">
        <v>475</v>
      </c>
      <c r="T25" s="158">
        <v>0</v>
      </c>
      <c r="U25" s="158" t="s">
        <v>475</v>
      </c>
      <c r="V25" s="158" t="s">
        <v>475</v>
      </c>
      <c r="W25" s="158" t="s">
        <v>475</v>
      </c>
      <c r="X25" s="158">
        <v>0</v>
      </c>
      <c r="Y25" s="158" t="s">
        <v>475</v>
      </c>
      <c r="Z25" s="158" t="s">
        <v>475</v>
      </c>
      <c r="AA25" s="158" t="s">
        <v>475</v>
      </c>
      <c r="AB25" s="158">
        <f>H25+L25+P25+T25+X25</f>
        <v>0</v>
      </c>
      <c r="AC25" s="151" t="s">
        <v>475</v>
      </c>
    </row>
    <row r="26" spans="1:29" ht="30.95" customHeight="1" x14ac:dyDescent="0.2">
      <c r="A26" s="153" t="s">
        <v>175</v>
      </c>
      <c r="B26" s="157" t="s">
        <v>174</v>
      </c>
      <c r="C26" s="158">
        <v>0</v>
      </c>
      <c r="D26" s="151" t="s">
        <v>475</v>
      </c>
      <c r="E26" s="158" t="s">
        <v>533</v>
      </c>
      <c r="F26" s="158" t="s">
        <v>533</v>
      </c>
      <c r="G26" s="158" t="s">
        <v>533</v>
      </c>
      <c r="H26" s="158">
        <v>0</v>
      </c>
      <c r="I26" s="158" t="s">
        <v>475</v>
      </c>
      <c r="J26" s="158" t="s">
        <v>475</v>
      </c>
      <c r="K26" s="158" t="s">
        <v>475</v>
      </c>
      <c r="L26" s="158">
        <v>0</v>
      </c>
      <c r="M26" s="158" t="s">
        <v>475</v>
      </c>
      <c r="N26" s="158" t="s">
        <v>475</v>
      </c>
      <c r="O26" s="158" t="s">
        <v>475</v>
      </c>
      <c r="P26" s="158">
        <v>0</v>
      </c>
      <c r="Q26" s="158" t="s">
        <v>475</v>
      </c>
      <c r="R26" s="158" t="s">
        <v>475</v>
      </c>
      <c r="S26" s="158" t="s">
        <v>475</v>
      </c>
      <c r="T26" s="158">
        <v>0</v>
      </c>
      <c r="U26" s="158" t="s">
        <v>475</v>
      </c>
      <c r="V26" s="158" t="s">
        <v>475</v>
      </c>
      <c r="W26" s="158" t="s">
        <v>475</v>
      </c>
      <c r="X26" s="158">
        <v>0</v>
      </c>
      <c r="Y26" s="158" t="s">
        <v>475</v>
      </c>
      <c r="Z26" s="158" t="s">
        <v>475</v>
      </c>
      <c r="AA26" s="158" t="s">
        <v>475</v>
      </c>
      <c r="AB26" s="158">
        <f t="shared" ref="AB26:AB34" si="1">H26+L26+P26+T26+X26</f>
        <v>0</v>
      </c>
      <c r="AC26" s="151" t="s">
        <v>475</v>
      </c>
    </row>
    <row r="27" spans="1:29" ht="47.1" customHeight="1" x14ac:dyDescent="0.2">
      <c r="A27" s="153" t="s">
        <v>173</v>
      </c>
      <c r="B27" s="157" t="s">
        <v>381</v>
      </c>
      <c r="C27" s="158">
        <v>2.3228299999999997</v>
      </c>
      <c r="D27" s="151" t="s">
        <v>475</v>
      </c>
      <c r="E27" s="158">
        <v>2.1191827999999999</v>
      </c>
      <c r="F27" s="158">
        <v>2.1191827999999999</v>
      </c>
      <c r="G27" s="158">
        <v>0</v>
      </c>
      <c r="H27" s="158">
        <v>2.1191827999999999</v>
      </c>
      <c r="I27" s="158" t="s">
        <v>475</v>
      </c>
      <c r="J27" s="158" t="s">
        <v>475</v>
      </c>
      <c r="K27" s="158" t="s">
        <v>475</v>
      </c>
      <c r="L27" s="158">
        <v>0</v>
      </c>
      <c r="M27" s="158" t="s">
        <v>475</v>
      </c>
      <c r="N27" s="158" t="s">
        <v>475</v>
      </c>
      <c r="O27" s="158" t="s">
        <v>475</v>
      </c>
      <c r="P27" s="158">
        <v>0</v>
      </c>
      <c r="Q27" s="158" t="s">
        <v>475</v>
      </c>
      <c r="R27" s="158" t="s">
        <v>475</v>
      </c>
      <c r="S27" s="158" t="s">
        <v>475</v>
      </c>
      <c r="T27" s="158">
        <v>0</v>
      </c>
      <c r="U27" s="158" t="s">
        <v>475</v>
      </c>
      <c r="V27" s="158" t="s">
        <v>475</v>
      </c>
      <c r="W27" s="158" t="s">
        <v>475</v>
      </c>
      <c r="X27" s="158">
        <v>0</v>
      </c>
      <c r="Y27" s="158" t="s">
        <v>475</v>
      </c>
      <c r="Z27" s="158" t="s">
        <v>475</v>
      </c>
      <c r="AA27" s="158" t="s">
        <v>475</v>
      </c>
      <c r="AB27" s="158">
        <f t="shared" si="1"/>
        <v>2.1191827999999999</v>
      </c>
      <c r="AC27" s="151" t="s">
        <v>475</v>
      </c>
    </row>
    <row r="28" spans="1:29" ht="15" customHeight="1" x14ac:dyDescent="0.2">
      <c r="A28" s="153" t="s">
        <v>172</v>
      </c>
      <c r="B28" s="157" t="s">
        <v>534</v>
      </c>
      <c r="C28" s="158">
        <v>0</v>
      </c>
      <c r="D28" s="151" t="s">
        <v>475</v>
      </c>
      <c r="E28" s="158">
        <f>C28</f>
        <v>0</v>
      </c>
      <c r="F28" s="151" t="s">
        <v>533</v>
      </c>
      <c r="G28" s="158" t="s">
        <v>533</v>
      </c>
      <c r="H28" s="158">
        <v>0</v>
      </c>
      <c r="I28" s="158" t="s">
        <v>475</v>
      </c>
      <c r="J28" s="158" t="s">
        <v>475</v>
      </c>
      <c r="K28" s="158" t="s">
        <v>475</v>
      </c>
      <c r="L28" s="158">
        <v>0</v>
      </c>
      <c r="M28" s="158" t="s">
        <v>475</v>
      </c>
      <c r="N28" s="158" t="s">
        <v>475</v>
      </c>
      <c r="O28" s="158" t="s">
        <v>475</v>
      </c>
      <c r="P28" s="158">
        <v>0</v>
      </c>
      <c r="Q28" s="158" t="s">
        <v>475</v>
      </c>
      <c r="R28" s="158" t="s">
        <v>475</v>
      </c>
      <c r="S28" s="158" t="s">
        <v>475</v>
      </c>
      <c r="T28" s="158">
        <v>0</v>
      </c>
      <c r="U28" s="158" t="s">
        <v>475</v>
      </c>
      <c r="V28" s="158" t="s">
        <v>475</v>
      </c>
      <c r="W28" s="158" t="s">
        <v>475</v>
      </c>
      <c r="X28" s="158">
        <v>0</v>
      </c>
      <c r="Y28" s="158" t="s">
        <v>475</v>
      </c>
      <c r="Z28" s="158" t="s">
        <v>475</v>
      </c>
      <c r="AA28" s="158" t="s">
        <v>475</v>
      </c>
      <c r="AB28" s="158">
        <f t="shared" si="1"/>
        <v>0</v>
      </c>
      <c r="AC28" s="151" t="s">
        <v>475</v>
      </c>
    </row>
    <row r="29" spans="1:29" ht="15" customHeight="1" x14ac:dyDescent="0.2">
      <c r="A29" s="153" t="s">
        <v>171</v>
      </c>
      <c r="B29" s="157" t="s">
        <v>170</v>
      </c>
      <c r="C29" s="158">
        <v>0</v>
      </c>
      <c r="D29" s="151" t="s">
        <v>475</v>
      </c>
      <c r="E29" s="158">
        <f>C29</f>
        <v>0</v>
      </c>
      <c r="F29" s="151">
        <v>0</v>
      </c>
      <c r="G29" s="158">
        <v>0</v>
      </c>
      <c r="H29" s="158">
        <v>0</v>
      </c>
      <c r="I29" s="158" t="s">
        <v>475</v>
      </c>
      <c r="J29" s="158" t="s">
        <v>475</v>
      </c>
      <c r="K29" s="158" t="s">
        <v>475</v>
      </c>
      <c r="L29" s="158">
        <v>0</v>
      </c>
      <c r="M29" s="158" t="s">
        <v>475</v>
      </c>
      <c r="N29" s="158" t="s">
        <v>475</v>
      </c>
      <c r="O29" s="158" t="s">
        <v>475</v>
      </c>
      <c r="P29" s="158">
        <v>0</v>
      </c>
      <c r="Q29" s="158" t="s">
        <v>475</v>
      </c>
      <c r="R29" s="158" t="s">
        <v>475</v>
      </c>
      <c r="S29" s="158" t="s">
        <v>475</v>
      </c>
      <c r="T29" s="158">
        <v>0</v>
      </c>
      <c r="U29" s="158" t="s">
        <v>475</v>
      </c>
      <c r="V29" s="158" t="s">
        <v>475</v>
      </c>
      <c r="W29" s="158" t="s">
        <v>475</v>
      </c>
      <c r="X29" s="158">
        <v>0</v>
      </c>
      <c r="Y29" s="158" t="s">
        <v>475</v>
      </c>
      <c r="Z29" s="158" t="s">
        <v>475</v>
      </c>
      <c r="AA29" s="158" t="s">
        <v>475</v>
      </c>
      <c r="AB29" s="158">
        <f t="shared" si="1"/>
        <v>0</v>
      </c>
      <c r="AC29" s="151" t="s">
        <v>475</v>
      </c>
    </row>
    <row r="30" spans="1:29" s="156" customFormat="1" ht="63" customHeight="1" x14ac:dyDescent="0.2">
      <c r="A30" s="153" t="s">
        <v>62</v>
      </c>
      <c r="B30" s="154" t="s">
        <v>169</v>
      </c>
      <c r="C30" s="155">
        <f>C31+C32+C33+C34</f>
        <v>1.9356900000000001</v>
      </c>
      <c r="D30" s="153" t="s">
        <v>475</v>
      </c>
      <c r="E30" s="155">
        <v>1.7659840000000002</v>
      </c>
      <c r="F30" s="155">
        <v>1.7659840000000002</v>
      </c>
      <c r="G30" s="155">
        <v>0</v>
      </c>
      <c r="H30" s="155">
        <v>1.7659840000000002</v>
      </c>
      <c r="I30" s="153" t="s">
        <v>475</v>
      </c>
      <c r="J30" s="153" t="s">
        <v>475</v>
      </c>
      <c r="K30" s="153" t="s">
        <v>475</v>
      </c>
      <c r="L30" s="155">
        <v>0</v>
      </c>
      <c r="M30" s="153" t="s">
        <v>475</v>
      </c>
      <c r="N30" s="153" t="s">
        <v>475</v>
      </c>
      <c r="O30" s="153" t="s">
        <v>475</v>
      </c>
      <c r="P30" s="155">
        <v>0</v>
      </c>
      <c r="Q30" s="153" t="s">
        <v>475</v>
      </c>
      <c r="R30" s="153" t="s">
        <v>475</v>
      </c>
      <c r="S30" s="153" t="s">
        <v>475</v>
      </c>
      <c r="T30" s="155">
        <v>0</v>
      </c>
      <c r="U30" s="153" t="s">
        <v>475</v>
      </c>
      <c r="V30" s="153" t="s">
        <v>475</v>
      </c>
      <c r="W30" s="153" t="s">
        <v>475</v>
      </c>
      <c r="X30" s="155">
        <v>0</v>
      </c>
      <c r="Y30" s="153" t="s">
        <v>475</v>
      </c>
      <c r="Z30" s="153" t="s">
        <v>475</v>
      </c>
      <c r="AA30" s="153" t="s">
        <v>475</v>
      </c>
      <c r="AB30" s="155">
        <f>AB31+AB32+AB33+AB34+AB35</f>
        <v>1.765984</v>
      </c>
      <c r="AC30" s="153" t="s">
        <v>475</v>
      </c>
    </row>
    <row r="31" spans="1:29" ht="15" customHeight="1" x14ac:dyDescent="0.2">
      <c r="A31" s="153" t="s">
        <v>168</v>
      </c>
      <c r="B31" s="157" t="s">
        <v>167</v>
      </c>
      <c r="C31" s="158">
        <v>0.169706</v>
      </c>
      <c r="D31" s="151" t="s">
        <v>475</v>
      </c>
      <c r="E31" s="158">
        <v>0</v>
      </c>
      <c r="F31" s="158">
        <f>E31-G31</f>
        <v>0</v>
      </c>
      <c r="G31" s="158">
        <f>C31/$C$30*$G$30</f>
        <v>0</v>
      </c>
      <c r="H31" s="158">
        <v>0</v>
      </c>
      <c r="I31" s="151" t="s">
        <v>475</v>
      </c>
      <c r="J31" s="151" t="s">
        <v>475</v>
      </c>
      <c r="K31" s="151" t="s">
        <v>475</v>
      </c>
      <c r="L31" s="158">
        <f>$C31/$C$30*L$30</f>
        <v>0</v>
      </c>
      <c r="M31" s="151" t="s">
        <v>475</v>
      </c>
      <c r="N31" s="151" t="s">
        <v>475</v>
      </c>
      <c r="O31" s="151" t="s">
        <v>475</v>
      </c>
      <c r="P31" s="158">
        <f>$C31/$C$30*P$30</f>
        <v>0</v>
      </c>
      <c r="Q31" s="151" t="s">
        <v>475</v>
      </c>
      <c r="R31" s="151" t="s">
        <v>475</v>
      </c>
      <c r="S31" s="151" t="s">
        <v>475</v>
      </c>
      <c r="T31" s="158">
        <f>$C31/$C$30*T$30</f>
        <v>0</v>
      </c>
      <c r="U31" s="151" t="s">
        <v>475</v>
      </c>
      <c r="V31" s="151" t="s">
        <v>475</v>
      </c>
      <c r="W31" s="151" t="s">
        <v>475</v>
      </c>
      <c r="X31" s="158">
        <f>$C31/$C$30*X$30</f>
        <v>0</v>
      </c>
      <c r="Y31" s="151" t="s">
        <v>475</v>
      </c>
      <c r="Z31" s="151" t="s">
        <v>475</v>
      </c>
      <c r="AA31" s="151" t="s">
        <v>475</v>
      </c>
      <c r="AB31" s="158">
        <f t="shared" si="1"/>
        <v>0</v>
      </c>
      <c r="AC31" s="151" t="s">
        <v>475</v>
      </c>
    </row>
    <row r="32" spans="1:29" ht="30.95" customHeight="1" x14ac:dyDescent="0.2">
      <c r="A32" s="153" t="s">
        <v>166</v>
      </c>
      <c r="B32" s="157" t="s">
        <v>165</v>
      </c>
      <c r="C32" s="158">
        <v>0.49236000000000002</v>
      </c>
      <c r="D32" s="151" t="s">
        <v>475</v>
      </c>
      <c r="E32" s="158">
        <f>C32</f>
        <v>0.49236000000000002</v>
      </c>
      <c r="F32" s="158">
        <f t="shared" ref="F32:F34" si="2">E32-G32</f>
        <v>0.49236000000000002</v>
      </c>
      <c r="G32" s="158">
        <f t="shared" ref="G32:G34" si="3">C32/$C$30*$G$30</f>
        <v>0</v>
      </c>
      <c r="H32" s="158">
        <f>F32</f>
        <v>0.49236000000000002</v>
      </c>
      <c r="I32" s="151" t="s">
        <v>475</v>
      </c>
      <c r="J32" s="151" t="s">
        <v>475</v>
      </c>
      <c r="K32" s="151" t="s">
        <v>475</v>
      </c>
      <c r="L32" s="158">
        <f>$C32/$C$30*L$30</f>
        <v>0</v>
      </c>
      <c r="M32" s="151" t="s">
        <v>475</v>
      </c>
      <c r="N32" s="151" t="s">
        <v>475</v>
      </c>
      <c r="O32" s="151" t="s">
        <v>475</v>
      </c>
      <c r="P32" s="158">
        <f>$C32/$C$30*P$30</f>
        <v>0</v>
      </c>
      <c r="Q32" s="151" t="s">
        <v>475</v>
      </c>
      <c r="R32" s="151" t="s">
        <v>475</v>
      </c>
      <c r="S32" s="151" t="s">
        <v>475</v>
      </c>
      <c r="T32" s="158">
        <f>$C32/$C$30*T$30</f>
        <v>0</v>
      </c>
      <c r="U32" s="151" t="s">
        <v>475</v>
      </c>
      <c r="V32" s="151" t="s">
        <v>475</v>
      </c>
      <c r="W32" s="151" t="s">
        <v>475</v>
      </c>
      <c r="X32" s="158">
        <f>$C32/$C$30*X$30</f>
        <v>0</v>
      </c>
      <c r="Y32" s="151" t="s">
        <v>475</v>
      </c>
      <c r="Z32" s="151" t="s">
        <v>475</v>
      </c>
      <c r="AA32" s="151" t="s">
        <v>475</v>
      </c>
      <c r="AB32" s="158">
        <f t="shared" si="1"/>
        <v>0.49236000000000002</v>
      </c>
      <c r="AC32" s="151" t="s">
        <v>475</v>
      </c>
    </row>
    <row r="33" spans="1:29" ht="15" customHeight="1" x14ac:dyDescent="0.2">
      <c r="A33" s="153" t="s">
        <v>164</v>
      </c>
      <c r="B33" s="157" t="s">
        <v>163</v>
      </c>
      <c r="C33" s="158">
        <v>1.2287999999999999</v>
      </c>
      <c r="D33" s="151" t="s">
        <v>475</v>
      </c>
      <c r="E33" s="158">
        <f t="shared" ref="E33:E34" si="4">C33</f>
        <v>1.2287999999999999</v>
      </c>
      <c r="F33" s="158">
        <f t="shared" si="2"/>
        <v>1.2287999999999999</v>
      </c>
      <c r="G33" s="158">
        <f t="shared" si="3"/>
        <v>0</v>
      </c>
      <c r="H33" s="158">
        <f t="shared" ref="H33:H34" si="5">F33</f>
        <v>1.2287999999999999</v>
      </c>
      <c r="I33" s="151" t="s">
        <v>475</v>
      </c>
      <c r="J33" s="151" t="s">
        <v>475</v>
      </c>
      <c r="K33" s="151" t="s">
        <v>475</v>
      </c>
      <c r="L33" s="158">
        <f>$C33/$C$30*L$30</f>
        <v>0</v>
      </c>
      <c r="M33" s="151" t="s">
        <v>475</v>
      </c>
      <c r="N33" s="151" t="s">
        <v>475</v>
      </c>
      <c r="O33" s="151" t="s">
        <v>475</v>
      </c>
      <c r="P33" s="158">
        <f>$C33/$C$30*P$30</f>
        <v>0</v>
      </c>
      <c r="Q33" s="151" t="s">
        <v>475</v>
      </c>
      <c r="R33" s="151" t="s">
        <v>475</v>
      </c>
      <c r="S33" s="151" t="s">
        <v>475</v>
      </c>
      <c r="T33" s="158">
        <f>$C33/$C$30*T$30</f>
        <v>0</v>
      </c>
      <c r="U33" s="151" t="s">
        <v>475</v>
      </c>
      <c r="V33" s="151" t="s">
        <v>475</v>
      </c>
      <c r="W33" s="151" t="s">
        <v>475</v>
      </c>
      <c r="X33" s="158">
        <f>$C33/$C$30*X$30</f>
        <v>0</v>
      </c>
      <c r="Y33" s="151" t="s">
        <v>475</v>
      </c>
      <c r="Z33" s="151" t="s">
        <v>475</v>
      </c>
      <c r="AA33" s="151" t="s">
        <v>475</v>
      </c>
      <c r="AB33" s="158">
        <f t="shared" si="1"/>
        <v>1.2287999999999999</v>
      </c>
      <c r="AC33" s="151" t="s">
        <v>475</v>
      </c>
    </row>
    <row r="34" spans="1:29" ht="15" customHeight="1" x14ac:dyDescent="0.2">
      <c r="A34" s="153" t="s">
        <v>162</v>
      </c>
      <c r="B34" s="157" t="s">
        <v>161</v>
      </c>
      <c r="C34" s="158">
        <v>4.48240000000001E-2</v>
      </c>
      <c r="D34" s="151" t="s">
        <v>475</v>
      </c>
      <c r="E34" s="158">
        <f t="shared" si="4"/>
        <v>4.48240000000001E-2</v>
      </c>
      <c r="F34" s="158">
        <f t="shared" si="2"/>
        <v>4.48240000000001E-2</v>
      </c>
      <c r="G34" s="158">
        <f t="shared" si="3"/>
        <v>0</v>
      </c>
      <c r="H34" s="158">
        <f t="shared" si="5"/>
        <v>4.48240000000001E-2</v>
      </c>
      <c r="I34" s="151" t="s">
        <v>475</v>
      </c>
      <c r="J34" s="151" t="s">
        <v>475</v>
      </c>
      <c r="K34" s="151" t="s">
        <v>475</v>
      </c>
      <c r="L34" s="158">
        <f>$C34/$C$30*L$30</f>
        <v>0</v>
      </c>
      <c r="M34" s="151" t="s">
        <v>475</v>
      </c>
      <c r="N34" s="151" t="s">
        <v>475</v>
      </c>
      <c r="O34" s="151" t="s">
        <v>475</v>
      </c>
      <c r="P34" s="158">
        <f>$C34/$C$30*P$30</f>
        <v>0</v>
      </c>
      <c r="Q34" s="151" t="s">
        <v>475</v>
      </c>
      <c r="R34" s="151" t="s">
        <v>475</v>
      </c>
      <c r="S34" s="151" t="s">
        <v>475</v>
      </c>
      <c r="T34" s="158">
        <f>$C34/$C$30*T$30</f>
        <v>0</v>
      </c>
      <c r="U34" s="151" t="s">
        <v>475</v>
      </c>
      <c r="V34" s="151" t="s">
        <v>475</v>
      </c>
      <c r="W34" s="151" t="s">
        <v>475</v>
      </c>
      <c r="X34" s="158">
        <f>$C34/$C$30*X$30</f>
        <v>0</v>
      </c>
      <c r="Y34" s="151" t="s">
        <v>475</v>
      </c>
      <c r="Z34" s="151" t="s">
        <v>475</v>
      </c>
      <c r="AA34" s="151" t="s">
        <v>475</v>
      </c>
      <c r="AB34" s="158">
        <f t="shared" si="1"/>
        <v>4.48240000000001E-2</v>
      </c>
      <c r="AC34" s="151" t="s">
        <v>475</v>
      </c>
    </row>
    <row r="35" spans="1:29" s="156" customFormat="1" ht="30.95" customHeight="1" x14ac:dyDescent="0.2">
      <c r="A35" s="153" t="s">
        <v>61</v>
      </c>
      <c r="B35" s="154" t="s">
        <v>535</v>
      </c>
      <c r="C35" s="153"/>
      <c r="D35" s="153"/>
      <c r="E35" s="153"/>
      <c r="F35" s="151"/>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row>
    <row r="36" spans="1:29" s="146" customFormat="1" ht="30.95" customHeight="1" x14ac:dyDescent="0.2">
      <c r="A36" s="153" t="s">
        <v>160</v>
      </c>
      <c r="B36" s="157" t="s">
        <v>159</v>
      </c>
      <c r="C36" s="151">
        <f>AB36</f>
        <v>0</v>
      </c>
      <c r="D36" s="151" t="s">
        <v>475</v>
      </c>
      <c r="E36" s="151">
        <f>C36</f>
        <v>0</v>
      </c>
      <c r="F36" s="151">
        <f>E36</f>
        <v>0</v>
      </c>
      <c r="G36" s="151" t="s">
        <v>533</v>
      </c>
      <c r="H36" s="151">
        <v>0</v>
      </c>
      <c r="I36" s="151" t="s">
        <v>475</v>
      </c>
      <c r="J36" s="151" t="s">
        <v>475</v>
      </c>
      <c r="K36" s="151" t="s">
        <v>475</v>
      </c>
      <c r="L36" s="151">
        <v>0</v>
      </c>
      <c r="M36" s="151" t="s">
        <v>475</v>
      </c>
      <c r="N36" s="151" t="s">
        <v>475</v>
      </c>
      <c r="O36" s="151" t="s">
        <v>475</v>
      </c>
      <c r="P36" s="151">
        <v>0</v>
      </c>
      <c r="Q36" s="151" t="s">
        <v>475</v>
      </c>
      <c r="R36" s="151" t="s">
        <v>475</v>
      </c>
      <c r="S36" s="151" t="s">
        <v>475</v>
      </c>
      <c r="T36" s="151">
        <v>0</v>
      </c>
      <c r="U36" s="151" t="s">
        <v>475</v>
      </c>
      <c r="V36" s="151" t="s">
        <v>475</v>
      </c>
      <c r="W36" s="151" t="s">
        <v>475</v>
      </c>
      <c r="X36" s="151">
        <v>0</v>
      </c>
      <c r="Y36" s="151" t="s">
        <v>475</v>
      </c>
      <c r="Z36" s="151" t="s">
        <v>475</v>
      </c>
      <c r="AA36" s="151" t="s">
        <v>475</v>
      </c>
      <c r="AB36" s="151">
        <f>H36+L36+P36+T36+X36</f>
        <v>0</v>
      </c>
      <c r="AC36" s="151" t="s">
        <v>475</v>
      </c>
    </row>
    <row r="37" spans="1:29" s="146" customFormat="1" ht="30.95" customHeight="1" x14ac:dyDescent="0.2">
      <c r="A37" s="153" t="s">
        <v>158</v>
      </c>
      <c r="B37" s="157" t="s">
        <v>148</v>
      </c>
      <c r="C37" s="151">
        <f t="shared" ref="C37:C68" si="6">AB37</f>
        <v>0.8</v>
      </c>
      <c r="D37" s="151" t="s">
        <v>475</v>
      </c>
      <c r="E37" s="151">
        <f t="shared" ref="E37:E43" si="7">C37</f>
        <v>0.8</v>
      </c>
      <c r="F37" s="151">
        <f t="shared" ref="F37:F43" si="8">E37</f>
        <v>0.8</v>
      </c>
      <c r="G37" s="151" t="s">
        <v>533</v>
      </c>
      <c r="H37" s="151">
        <v>0.8</v>
      </c>
      <c r="I37" s="151" t="s">
        <v>475</v>
      </c>
      <c r="J37" s="151" t="s">
        <v>475</v>
      </c>
      <c r="K37" s="151" t="s">
        <v>475</v>
      </c>
      <c r="L37" s="151">
        <v>0</v>
      </c>
      <c r="M37" s="151" t="s">
        <v>475</v>
      </c>
      <c r="N37" s="151" t="s">
        <v>475</v>
      </c>
      <c r="O37" s="151" t="s">
        <v>475</v>
      </c>
      <c r="P37" s="151">
        <v>0</v>
      </c>
      <c r="Q37" s="151" t="s">
        <v>475</v>
      </c>
      <c r="R37" s="151" t="s">
        <v>475</v>
      </c>
      <c r="S37" s="151" t="s">
        <v>475</v>
      </c>
      <c r="T37" s="151">
        <v>0</v>
      </c>
      <c r="U37" s="151" t="s">
        <v>475</v>
      </c>
      <c r="V37" s="151" t="s">
        <v>475</v>
      </c>
      <c r="W37" s="151" t="s">
        <v>475</v>
      </c>
      <c r="X37" s="151">
        <v>0</v>
      </c>
      <c r="Y37" s="151" t="s">
        <v>475</v>
      </c>
      <c r="Z37" s="151" t="s">
        <v>475</v>
      </c>
      <c r="AA37" s="151" t="s">
        <v>475</v>
      </c>
      <c r="AB37" s="151">
        <f>IFERROR(H37+L37+P37+T37+X37,)</f>
        <v>0.8</v>
      </c>
      <c r="AC37" s="151" t="s">
        <v>475</v>
      </c>
    </row>
    <row r="38" spans="1:29" s="146" customFormat="1" ht="15" customHeight="1" x14ac:dyDescent="0.2">
      <c r="A38" s="153" t="s">
        <v>157</v>
      </c>
      <c r="B38" s="157" t="s">
        <v>146</v>
      </c>
      <c r="C38" s="151">
        <f t="shared" si="6"/>
        <v>0</v>
      </c>
      <c r="D38" s="151" t="s">
        <v>475</v>
      </c>
      <c r="E38" s="151">
        <f t="shared" si="7"/>
        <v>0</v>
      </c>
      <c r="F38" s="151">
        <f t="shared" si="8"/>
        <v>0</v>
      </c>
      <c r="G38" s="151" t="s">
        <v>533</v>
      </c>
      <c r="H38" s="151">
        <v>0</v>
      </c>
      <c r="I38" s="151" t="s">
        <v>475</v>
      </c>
      <c r="J38" s="151" t="s">
        <v>475</v>
      </c>
      <c r="K38" s="151" t="s">
        <v>475</v>
      </c>
      <c r="L38" s="151">
        <v>0</v>
      </c>
      <c r="M38" s="151" t="s">
        <v>475</v>
      </c>
      <c r="N38" s="151" t="s">
        <v>475</v>
      </c>
      <c r="O38" s="151" t="s">
        <v>475</v>
      </c>
      <c r="P38" s="151">
        <v>0</v>
      </c>
      <c r="Q38" s="151" t="s">
        <v>475</v>
      </c>
      <c r="R38" s="151" t="s">
        <v>475</v>
      </c>
      <c r="S38" s="151" t="s">
        <v>475</v>
      </c>
      <c r="T38" s="151">
        <v>0</v>
      </c>
      <c r="U38" s="151" t="s">
        <v>475</v>
      </c>
      <c r="V38" s="151" t="s">
        <v>475</v>
      </c>
      <c r="W38" s="151" t="s">
        <v>475</v>
      </c>
      <c r="X38" s="151">
        <v>0</v>
      </c>
      <c r="Y38" s="151" t="s">
        <v>475</v>
      </c>
      <c r="Z38" s="151" t="s">
        <v>475</v>
      </c>
      <c r="AA38" s="151" t="s">
        <v>475</v>
      </c>
      <c r="AB38" s="151">
        <f t="shared" ref="AB38:AB60" si="9">H38+L38+P38+T38+X38</f>
        <v>0</v>
      </c>
      <c r="AC38" s="151" t="s">
        <v>475</v>
      </c>
    </row>
    <row r="39" spans="1:29" s="146" customFormat="1" ht="30.95" customHeight="1" x14ac:dyDescent="0.2">
      <c r="A39" s="153" t="s">
        <v>156</v>
      </c>
      <c r="B39" s="157" t="s">
        <v>144</v>
      </c>
      <c r="C39" s="151">
        <f t="shared" si="6"/>
        <v>0</v>
      </c>
      <c r="D39" s="151" t="s">
        <v>475</v>
      </c>
      <c r="E39" s="151">
        <f t="shared" si="7"/>
        <v>0</v>
      </c>
      <c r="F39" s="151">
        <f t="shared" si="8"/>
        <v>0</v>
      </c>
      <c r="G39" s="151" t="s">
        <v>533</v>
      </c>
      <c r="H39" s="151">
        <v>0</v>
      </c>
      <c r="I39" s="151" t="s">
        <v>475</v>
      </c>
      <c r="J39" s="151" t="s">
        <v>475</v>
      </c>
      <c r="K39" s="151" t="s">
        <v>475</v>
      </c>
      <c r="L39" s="151">
        <v>0</v>
      </c>
      <c r="M39" s="151" t="s">
        <v>475</v>
      </c>
      <c r="N39" s="151" t="s">
        <v>475</v>
      </c>
      <c r="O39" s="151" t="s">
        <v>475</v>
      </c>
      <c r="P39" s="151">
        <v>0</v>
      </c>
      <c r="Q39" s="151" t="s">
        <v>475</v>
      </c>
      <c r="R39" s="151" t="s">
        <v>475</v>
      </c>
      <c r="S39" s="151" t="s">
        <v>475</v>
      </c>
      <c r="T39" s="151">
        <v>0</v>
      </c>
      <c r="U39" s="151" t="s">
        <v>475</v>
      </c>
      <c r="V39" s="151" t="s">
        <v>475</v>
      </c>
      <c r="W39" s="151" t="s">
        <v>475</v>
      </c>
      <c r="X39" s="151">
        <v>0</v>
      </c>
      <c r="Y39" s="151" t="s">
        <v>475</v>
      </c>
      <c r="Z39" s="151" t="s">
        <v>475</v>
      </c>
      <c r="AA39" s="151" t="s">
        <v>475</v>
      </c>
      <c r="AB39" s="151">
        <f t="shared" si="9"/>
        <v>0</v>
      </c>
      <c r="AC39" s="151" t="s">
        <v>475</v>
      </c>
    </row>
    <row r="40" spans="1:29" s="146" customFormat="1" ht="30.95" customHeight="1" x14ac:dyDescent="0.2">
      <c r="A40" s="153" t="s">
        <v>155</v>
      </c>
      <c r="B40" s="157" t="s">
        <v>142</v>
      </c>
      <c r="C40" s="151">
        <f t="shared" si="6"/>
        <v>0</v>
      </c>
      <c r="D40" s="151" t="s">
        <v>475</v>
      </c>
      <c r="E40" s="151">
        <f t="shared" si="7"/>
        <v>0</v>
      </c>
      <c r="F40" s="151">
        <f t="shared" si="8"/>
        <v>0</v>
      </c>
      <c r="G40" s="151" t="s">
        <v>533</v>
      </c>
      <c r="H40" s="151">
        <v>0</v>
      </c>
      <c r="I40" s="151" t="s">
        <v>475</v>
      </c>
      <c r="J40" s="151" t="s">
        <v>475</v>
      </c>
      <c r="K40" s="151" t="s">
        <v>475</v>
      </c>
      <c r="L40" s="151">
        <v>0</v>
      </c>
      <c r="M40" s="151" t="s">
        <v>475</v>
      </c>
      <c r="N40" s="151" t="s">
        <v>475</v>
      </c>
      <c r="O40" s="151" t="s">
        <v>475</v>
      </c>
      <c r="P40" s="151">
        <v>0</v>
      </c>
      <c r="Q40" s="151" t="s">
        <v>475</v>
      </c>
      <c r="R40" s="151" t="s">
        <v>475</v>
      </c>
      <c r="S40" s="151" t="s">
        <v>475</v>
      </c>
      <c r="T40" s="151">
        <v>0</v>
      </c>
      <c r="U40" s="151" t="s">
        <v>475</v>
      </c>
      <c r="V40" s="151" t="s">
        <v>475</v>
      </c>
      <c r="W40" s="151" t="s">
        <v>475</v>
      </c>
      <c r="X40" s="151">
        <v>0</v>
      </c>
      <c r="Y40" s="151" t="s">
        <v>475</v>
      </c>
      <c r="Z40" s="151" t="s">
        <v>475</v>
      </c>
      <c r="AA40" s="151" t="s">
        <v>475</v>
      </c>
      <c r="AB40" s="151">
        <f t="shared" si="9"/>
        <v>0</v>
      </c>
      <c r="AC40" s="151" t="s">
        <v>475</v>
      </c>
    </row>
    <row r="41" spans="1:29" s="146" customFormat="1" ht="15" customHeight="1" x14ac:dyDescent="0.2">
      <c r="A41" s="153" t="s">
        <v>154</v>
      </c>
      <c r="B41" s="157" t="s">
        <v>140</v>
      </c>
      <c r="C41" s="151">
        <f t="shared" si="6"/>
        <v>0</v>
      </c>
      <c r="D41" s="151" t="s">
        <v>475</v>
      </c>
      <c r="E41" s="151">
        <f t="shared" si="7"/>
        <v>0</v>
      </c>
      <c r="F41" s="151">
        <f t="shared" si="8"/>
        <v>0</v>
      </c>
      <c r="G41" s="151" t="s">
        <v>533</v>
      </c>
      <c r="H41" s="151">
        <v>0</v>
      </c>
      <c r="I41" s="151" t="s">
        <v>475</v>
      </c>
      <c r="J41" s="151" t="s">
        <v>475</v>
      </c>
      <c r="K41" s="151" t="s">
        <v>475</v>
      </c>
      <c r="L41" s="151">
        <v>0</v>
      </c>
      <c r="M41" s="151" t="s">
        <v>475</v>
      </c>
      <c r="N41" s="151" t="s">
        <v>475</v>
      </c>
      <c r="O41" s="151" t="s">
        <v>475</v>
      </c>
      <c r="P41" s="151">
        <v>0</v>
      </c>
      <c r="Q41" s="151" t="s">
        <v>475</v>
      </c>
      <c r="R41" s="151" t="s">
        <v>475</v>
      </c>
      <c r="S41" s="151" t="s">
        <v>475</v>
      </c>
      <c r="T41" s="151">
        <v>0</v>
      </c>
      <c r="U41" s="151" t="s">
        <v>475</v>
      </c>
      <c r="V41" s="151" t="s">
        <v>475</v>
      </c>
      <c r="W41" s="151" t="s">
        <v>475</v>
      </c>
      <c r="X41" s="151">
        <v>0</v>
      </c>
      <c r="Y41" s="151" t="s">
        <v>475</v>
      </c>
      <c r="Z41" s="151" t="s">
        <v>475</v>
      </c>
      <c r="AA41" s="151" t="s">
        <v>475</v>
      </c>
      <c r="AB41" s="151">
        <f t="shared" si="9"/>
        <v>0</v>
      </c>
      <c r="AC41" s="151" t="s">
        <v>475</v>
      </c>
    </row>
    <row r="42" spans="1:29" s="146" customFormat="1" ht="15" customHeight="1" x14ac:dyDescent="0.2">
      <c r="A42" s="153" t="s">
        <v>153</v>
      </c>
      <c r="B42" s="157" t="s">
        <v>536</v>
      </c>
      <c r="C42" s="151">
        <f t="shared" si="6"/>
        <v>0</v>
      </c>
      <c r="D42" s="151" t="s">
        <v>475</v>
      </c>
      <c r="E42" s="151">
        <f t="shared" si="7"/>
        <v>0</v>
      </c>
      <c r="F42" s="151">
        <f t="shared" si="8"/>
        <v>0</v>
      </c>
      <c r="G42" s="151" t="s">
        <v>533</v>
      </c>
      <c r="H42" s="151">
        <v>0</v>
      </c>
      <c r="I42" s="151" t="s">
        <v>475</v>
      </c>
      <c r="J42" s="151" t="s">
        <v>475</v>
      </c>
      <c r="K42" s="151" t="s">
        <v>475</v>
      </c>
      <c r="L42" s="151">
        <v>0</v>
      </c>
      <c r="M42" s="151" t="s">
        <v>475</v>
      </c>
      <c r="N42" s="151" t="s">
        <v>475</v>
      </c>
      <c r="O42" s="151" t="s">
        <v>475</v>
      </c>
      <c r="P42" s="151">
        <v>0</v>
      </c>
      <c r="Q42" s="151" t="s">
        <v>475</v>
      </c>
      <c r="R42" s="151" t="s">
        <v>475</v>
      </c>
      <c r="S42" s="151" t="s">
        <v>475</v>
      </c>
      <c r="T42" s="151">
        <v>0</v>
      </c>
      <c r="U42" s="151" t="s">
        <v>475</v>
      </c>
      <c r="V42" s="151" t="s">
        <v>475</v>
      </c>
      <c r="W42" s="151" t="s">
        <v>475</v>
      </c>
      <c r="X42" s="151">
        <v>0</v>
      </c>
      <c r="Y42" s="151" t="s">
        <v>475</v>
      </c>
      <c r="Z42" s="151" t="s">
        <v>475</v>
      </c>
      <c r="AA42" s="151" t="s">
        <v>475</v>
      </c>
      <c r="AB42" s="151">
        <f>IFERROR(H42+L42+P42+T42+X42,)</f>
        <v>0</v>
      </c>
      <c r="AC42" s="151" t="s">
        <v>475</v>
      </c>
    </row>
    <row r="43" spans="1:29" s="146" customFormat="1" ht="15" customHeight="1" x14ac:dyDescent="0.2">
      <c r="A43" s="159" t="s">
        <v>537</v>
      </c>
      <c r="B43" s="157" t="s">
        <v>538</v>
      </c>
      <c r="C43" s="151">
        <f t="shared" si="6"/>
        <v>0</v>
      </c>
      <c r="D43" s="151" t="s">
        <v>475</v>
      </c>
      <c r="E43" s="151">
        <f t="shared" si="7"/>
        <v>0</v>
      </c>
      <c r="F43" s="151">
        <f t="shared" si="8"/>
        <v>0</v>
      </c>
      <c r="G43" s="151" t="s">
        <v>533</v>
      </c>
      <c r="H43" s="151">
        <v>0</v>
      </c>
      <c r="I43" s="151" t="s">
        <v>475</v>
      </c>
      <c r="J43" s="151" t="s">
        <v>475</v>
      </c>
      <c r="K43" s="151" t="s">
        <v>475</v>
      </c>
      <c r="L43" s="151">
        <v>0</v>
      </c>
      <c r="M43" s="151" t="s">
        <v>475</v>
      </c>
      <c r="N43" s="151" t="s">
        <v>475</v>
      </c>
      <c r="O43" s="151" t="s">
        <v>475</v>
      </c>
      <c r="P43" s="151">
        <v>0</v>
      </c>
      <c r="Q43" s="151" t="s">
        <v>475</v>
      </c>
      <c r="R43" s="151" t="s">
        <v>475</v>
      </c>
      <c r="S43" s="151" t="s">
        <v>475</v>
      </c>
      <c r="T43" s="151">
        <v>0</v>
      </c>
      <c r="U43" s="151" t="s">
        <v>475</v>
      </c>
      <c r="V43" s="151" t="s">
        <v>475</v>
      </c>
      <c r="W43" s="151" t="s">
        <v>475</v>
      </c>
      <c r="X43" s="151">
        <v>0</v>
      </c>
      <c r="Y43" s="151" t="s">
        <v>475</v>
      </c>
      <c r="Z43" s="151" t="s">
        <v>475</v>
      </c>
      <c r="AA43" s="151" t="s">
        <v>475</v>
      </c>
      <c r="AB43" s="151">
        <f>IFERROR(H43+L43+P43+T43+X43,)</f>
        <v>0</v>
      </c>
      <c r="AC43" s="151" t="s">
        <v>475</v>
      </c>
    </row>
    <row r="44" spans="1:29" ht="30.95" customHeight="1" x14ac:dyDescent="0.2">
      <c r="A44" s="153" t="s">
        <v>60</v>
      </c>
      <c r="B44" s="154" t="s">
        <v>152</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1:29" s="146" customFormat="1" ht="15" customHeight="1" x14ac:dyDescent="0.2">
      <c r="A45" s="153" t="s">
        <v>151</v>
      </c>
      <c r="B45" s="157" t="s">
        <v>150</v>
      </c>
      <c r="C45" s="151">
        <f t="shared" si="6"/>
        <v>0</v>
      </c>
      <c r="D45" s="151" t="s">
        <v>475</v>
      </c>
      <c r="E45" s="151">
        <f>C45</f>
        <v>0</v>
      </c>
      <c r="F45" s="151">
        <f>E45</f>
        <v>0</v>
      </c>
      <c r="G45" s="151" t="s">
        <v>533</v>
      </c>
      <c r="H45" s="151">
        <v>0</v>
      </c>
      <c r="I45" s="151" t="s">
        <v>475</v>
      </c>
      <c r="J45" s="151" t="s">
        <v>475</v>
      </c>
      <c r="K45" s="151" t="s">
        <v>475</v>
      </c>
      <c r="L45" s="151">
        <v>0</v>
      </c>
      <c r="M45" s="151" t="s">
        <v>475</v>
      </c>
      <c r="N45" s="151" t="s">
        <v>475</v>
      </c>
      <c r="O45" s="151" t="s">
        <v>475</v>
      </c>
      <c r="P45" s="151">
        <v>0</v>
      </c>
      <c r="Q45" s="151" t="s">
        <v>475</v>
      </c>
      <c r="R45" s="151" t="s">
        <v>475</v>
      </c>
      <c r="S45" s="151" t="s">
        <v>475</v>
      </c>
      <c r="T45" s="151">
        <v>0</v>
      </c>
      <c r="U45" s="151" t="s">
        <v>475</v>
      </c>
      <c r="V45" s="151" t="s">
        <v>475</v>
      </c>
      <c r="W45" s="151" t="s">
        <v>475</v>
      </c>
      <c r="X45" s="151">
        <v>0</v>
      </c>
      <c r="Y45" s="151" t="s">
        <v>475</v>
      </c>
      <c r="Z45" s="151" t="s">
        <v>475</v>
      </c>
      <c r="AA45" s="151" t="s">
        <v>475</v>
      </c>
      <c r="AB45" s="151">
        <f t="shared" si="9"/>
        <v>0</v>
      </c>
      <c r="AC45" s="151" t="s">
        <v>475</v>
      </c>
    </row>
    <row r="46" spans="1:29" s="146" customFormat="1" ht="30.95" customHeight="1" x14ac:dyDescent="0.2">
      <c r="A46" s="153" t="s">
        <v>149</v>
      </c>
      <c r="B46" s="157" t="s">
        <v>148</v>
      </c>
      <c r="C46" s="151">
        <f t="shared" si="6"/>
        <v>0.8</v>
      </c>
      <c r="D46" s="151" t="s">
        <v>475</v>
      </c>
      <c r="E46" s="151">
        <f t="shared" ref="E46:E52" si="10">C46</f>
        <v>0.8</v>
      </c>
      <c r="F46" s="151">
        <f t="shared" ref="F46:F52" si="11">E46</f>
        <v>0.8</v>
      </c>
      <c r="G46" s="151" t="s">
        <v>533</v>
      </c>
      <c r="H46" s="151">
        <v>0.8</v>
      </c>
      <c r="I46" s="151" t="s">
        <v>475</v>
      </c>
      <c r="J46" s="151" t="s">
        <v>475</v>
      </c>
      <c r="K46" s="151" t="s">
        <v>475</v>
      </c>
      <c r="L46" s="151">
        <v>0</v>
      </c>
      <c r="M46" s="151" t="s">
        <v>475</v>
      </c>
      <c r="N46" s="151" t="s">
        <v>475</v>
      </c>
      <c r="O46" s="151" t="s">
        <v>475</v>
      </c>
      <c r="P46" s="151">
        <v>0</v>
      </c>
      <c r="Q46" s="151" t="s">
        <v>475</v>
      </c>
      <c r="R46" s="151" t="s">
        <v>475</v>
      </c>
      <c r="S46" s="151" t="s">
        <v>475</v>
      </c>
      <c r="T46" s="151">
        <v>0</v>
      </c>
      <c r="U46" s="151" t="s">
        <v>475</v>
      </c>
      <c r="V46" s="151" t="s">
        <v>475</v>
      </c>
      <c r="W46" s="151" t="s">
        <v>475</v>
      </c>
      <c r="X46" s="151">
        <v>0</v>
      </c>
      <c r="Y46" s="151" t="s">
        <v>475</v>
      </c>
      <c r="Z46" s="151" t="s">
        <v>475</v>
      </c>
      <c r="AA46" s="151" t="s">
        <v>475</v>
      </c>
      <c r="AB46" s="151">
        <f t="shared" si="9"/>
        <v>0.8</v>
      </c>
      <c r="AC46" s="151" t="s">
        <v>475</v>
      </c>
    </row>
    <row r="47" spans="1:29" s="146" customFormat="1" ht="15" customHeight="1" x14ac:dyDescent="0.2">
      <c r="A47" s="153" t="s">
        <v>147</v>
      </c>
      <c r="B47" s="157" t="s">
        <v>146</v>
      </c>
      <c r="C47" s="151">
        <f t="shared" si="6"/>
        <v>0</v>
      </c>
      <c r="D47" s="151" t="s">
        <v>475</v>
      </c>
      <c r="E47" s="151">
        <f t="shared" si="10"/>
        <v>0</v>
      </c>
      <c r="F47" s="151">
        <f t="shared" si="11"/>
        <v>0</v>
      </c>
      <c r="G47" s="151" t="s">
        <v>533</v>
      </c>
      <c r="H47" s="151">
        <v>0</v>
      </c>
      <c r="I47" s="151" t="s">
        <v>475</v>
      </c>
      <c r="J47" s="151" t="s">
        <v>475</v>
      </c>
      <c r="K47" s="151" t="s">
        <v>475</v>
      </c>
      <c r="L47" s="151">
        <v>0</v>
      </c>
      <c r="M47" s="151" t="s">
        <v>475</v>
      </c>
      <c r="N47" s="151" t="s">
        <v>475</v>
      </c>
      <c r="O47" s="151" t="s">
        <v>475</v>
      </c>
      <c r="P47" s="151">
        <v>0</v>
      </c>
      <c r="Q47" s="151" t="s">
        <v>475</v>
      </c>
      <c r="R47" s="151" t="s">
        <v>475</v>
      </c>
      <c r="S47" s="151" t="s">
        <v>475</v>
      </c>
      <c r="T47" s="151">
        <v>0</v>
      </c>
      <c r="U47" s="151" t="s">
        <v>475</v>
      </c>
      <c r="V47" s="151" t="s">
        <v>475</v>
      </c>
      <c r="W47" s="151" t="s">
        <v>475</v>
      </c>
      <c r="X47" s="151">
        <v>0</v>
      </c>
      <c r="Y47" s="151" t="s">
        <v>475</v>
      </c>
      <c r="Z47" s="151" t="s">
        <v>475</v>
      </c>
      <c r="AA47" s="151" t="s">
        <v>475</v>
      </c>
      <c r="AB47" s="151">
        <f t="shared" si="9"/>
        <v>0</v>
      </c>
      <c r="AC47" s="151" t="s">
        <v>475</v>
      </c>
    </row>
    <row r="48" spans="1:29" s="146" customFormat="1" ht="30.95" customHeight="1" x14ac:dyDescent="0.2">
      <c r="A48" s="153" t="s">
        <v>145</v>
      </c>
      <c r="B48" s="157" t="s">
        <v>144</v>
      </c>
      <c r="C48" s="151">
        <f t="shared" si="6"/>
        <v>0</v>
      </c>
      <c r="D48" s="151" t="s">
        <v>475</v>
      </c>
      <c r="E48" s="151">
        <f t="shared" si="10"/>
        <v>0</v>
      </c>
      <c r="F48" s="151">
        <f t="shared" si="11"/>
        <v>0</v>
      </c>
      <c r="G48" s="151" t="s">
        <v>533</v>
      </c>
      <c r="H48" s="151">
        <v>0</v>
      </c>
      <c r="I48" s="151" t="s">
        <v>475</v>
      </c>
      <c r="J48" s="151" t="s">
        <v>475</v>
      </c>
      <c r="K48" s="151" t="s">
        <v>475</v>
      </c>
      <c r="L48" s="151">
        <v>0</v>
      </c>
      <c r="M48" s="151" t="s">
        <v>475</v>
      </c>
      <c r="N48" s="151" t="s">
        <v>475</v>
      </c>
      <c r="O48" s="151" t="s">
        <v>475</v>
      </c>
      <c r="P48" s="151">
        <v>0</v>
      </c>
      <c r="Q48" s="151" t="s">
        <v>475</v>
      </c>
      <c r="R48" s="151" t="s">
        <v>475</v>
      </c>
      <c r="S48" s="151" t="s">
        <v>475</v>
      </c>
      <c r="T48" s="151">
        <v>0</v>
      </c>
      <c r="U48" s="151" t="s">
        <v>475</v>
      </c>
      <c r="V48" s="151" t="s">
        <v>475</v>
      </c>
      <c r="W48" s="151" t="s">
        <v>475</v>
      </c>
      <c r="X48" s="151">
        <v>0</v>
      </c>
      <c r="Y48" s="151" t="s">
        <v>475</v>
      </c>
      <c r="Z48" s="151" t="s">
        <v>475</v>
      </c>
      <c r="AA48" s="151" t="s">
        <v>475</v>
      </c>
      <c r="AB48" s="151">
        <f t="shared" si="9"/>
        <v>0</v>
      </c>
      <c r="AC48" s="151" t="s">
        <v>475</v>
      </c>
    </row>
    <row r="49" spans="1:29" s="146" customFormat="1" ht="30.95" customHeight="1" x14ac:dyDescent="0.2">
      <c r="A49" s="153" t="s">
        <v>143</v>
      </c>
      <c r="B49" s="157" t="s">
        <v>142</v>
      </c>
      <c r="C49" s="151">
        <f t="shared" si="6"/>
        <v>0</v>
      </c>
      <c r="D49" s="151" t="s">
        <v>475</v>
      </c>
      <c r="E49" s="151">
        <f t="shared" si="10"/>
        <v>0</v>
      </c>
      <c r="F49" s="151">
        <f t="shared" si="11"/>
        <v>0</v>
      </c>
      <c r="G49" s="151" t="s">
        <v>533</v>
      </c>
      <c r="H49" s="151">
        <v>0</v>
      </c>
      <c r="I49" s="151" t="s">
        <v>475</v>
      </c>
      <c r="J49" s="151" t="s">
        <v>475</v>
      </c>
      <c r="K49" s="151" t="s">
        <v>475</v>
      </c>
      <c r="L49" s="151">
        <v>0</v>
      </c>
      <c r="M49" s="151" t="s">
        <v>475</v>
      </c>
      <c r="N49" s="151" t="s">
        <v>475</v>
      </c>
      <c r="O49" s="151" t="s">
        <v>475</v>
      </c>
      <c r="P49" s="151">
        <v>0</v>
      </c>
      <c r="Q49" s="151" t="s">
        <v>475</v>
      </c>
      <c r="R49" s="151" t="s">
        <v>475</v>
      </c>
      <c r="S49" s="151" t="s">
        <v>475</v>
      </c>
      <c r="T49" s="151">
        <v>0</v>
      </c>
      <c r="U49" s="151" t="s">
        <v>475</v>
      </c>
      <c r="V49" s="151" t="s">
        <v>475</v>
      </c>
      <c r="W49" s="151" t="s">
        <v>475</v>
      </c>
      <c r="X49" s="151">
        <v>0</v>
      </c>
      <c r="Y49" s="151" t="s">
        <v>475</v>
      </c>
      <c r="Z49" s="151" t="s">
        <v>475</v>
      </c>
      <c r="AA49" s="151" t="s">
        <v>475</v>
      </c>
      <c r="AB49" s="151">
        <f t="shared" si="9"/>
        <v>0</v>
      </c>
      <c r="AC49" s="151" t="s">
        <v>475</v>
      </c>
    </row>
    <row r="50" spans="1:29" s="146" customFormat="1" ht="15" customHeight="1" x14ac:dyDescent="0.2">
      <c r="A50" s="153" t="s">
        <v>141</v>
      </c>
      <c r="B50" s="157" t="s">
        <v>140</v>
      </c>
      <c r="C50" s="151">
        <f t="shared" si="6"/>
        <v>0</v>
      </c>
      <c r="D50" s="151" t="s">
        <v>475</v>
      </c>
      <c r="E50" s="151">
        <f t="shared" si="10"/>
        <v>0</v>
      </c>
      <c r="F50" s="151">
        <f t="shared" si="11"/>
        <v>0</v>
      </c>
      <c r="G50" s="151" t="s">
        <v>533</v>
      </c>
      <c r="H50" s="151">
        <v>0</v>
      </c>
      <c r="I50" s="151" t="s">
        <v>475</v>
      </c>
      <c r="J50" s="151" t="s">
        <v>475</v>
      </c>
      <c r="K50" s="151" t="s">
        <v>475</v>
      </c>
      <c r="L50" s="151">
        <v>0</v>
      </c>
      <c r="M50" s="151" t="s">
        <v>475</v>
      </c>
      <c r="N50" s="151" t="s">
        <v>475</v>
      </c>
      <c r="O50" s="151" t="s">
        <v>475</v>
      </c>
      <c r="P50" s="151">
        <v>0</v>
      </c>
      <c r="Q50" s="151" t="s">
        <v>475</v>
      </c>
      <c r="R50" s="151" t="s">
        <v>475</v>
      </c>
      <c r="S50" s="151" t="s">
        <v>475</v>
      </c>
      <c r="T50" s="151">
        <v>0</v>
      </c>
      <c r="U50" s="151" t="s">
        <v>475</v>
      </c>
      <c r="V50" s="151" t="s">
        <v>475</v>
      </c>
      <c r="W50" s="151" t="s">
        <v>475</v>
      </c>
      <c r="X50" s="151">
        <v>0</v>
      </c>
      <c r="Y50" s="151" t="s">
        <v>475</v>
      </c>
      <c r="Z50" s="151" t="s">
        <v>475</v>
      </c>
      <c r="AA50" s="151" t="s">
        <v>475</v>
      </c>
      <c r="AB50" s="151">
        <f t="shared" si="9"/>
        <v>0</v>
      </c>
      <c r="AC50" s="151" t="s">
        <v>475</v>
      </c>
    </row>
    <row r="51" spans="1:29" s="146" customFormat="1" ht="15" customHeight="1" x14ac:dyDescent="0.2">
      <c r="A51" s="153" t="s">
        <v>139</v>
      </c>
      <c r="B51" s="157" t="s">
        <v>536</v>
      </c>
      <c r="C51" s="151">
        <f t="shared" si="6"/>
        <v>0</v>
      </c>
      <c r="D51" s="151" t="s">
        <v>475</v>
      </c>
      <c r="E51" s="151">
        <f t="shared" si="10"/>
        <v>0</v>
      </c>
      <c r="F51" s="151">
        <f t="shared" si="11"/>
        <v>0</v>
      </c>
      <c r="G51" s="151" t="s">
        <v>533</v>
      </c>
      <c r="H51" s="151">
        <v>0</v>
      </c>
      <c r="I51" s="151" t="s">
        <v>475</v>
      </c>
      <c r="J51" s="151" t="s">
        <v>475</v>
      </c>
      <c r="K51" s="151" t="s">
        <v>475</v>
      </c>
      <c r="L51" s="151">
        <v>0</v>
      </c>
      <c r="M51" s="151" t="s">
        <v>475</v>
      </c>
      <c r="N51" s="151" t="s">
        <v>475</v>
      </c>
      <c r="O51" s="151" t="s">
        <v>475</v>
      </c>
      <c r="P51" s="151">
        <v>0</v>
      </c>
      <c r="Q51" s="151" t="s">
        <v>475</v>
      </c>
      <c r="R51" s="151" t="s">
        <v>475</v>
      </c>
      <c r="S51" s="151" t="s">
        <v>475</v>
      </c>
      <c r="T51" s="151">
        <v>0</v>
      </c>
      <c r="U51" s="151" t="s">
        <v>475</v>
      </c>
      <c r="V51" s="151" t="s">
        <v>475</v>
      </c>
      <c r="W51" s="151" t="s">
        <v>475</v>
      </c>
      <c r="X51" s="151">
        <v>0</v>
      </c>
      <c r="Y51" s="151" t="s">
        <v>475</v>
      </c>
      <c r="Z51" s="151" t="s">
        <v>475</v>
      </c>
      <c r="AA51" s="151" t="s">
        <v>475</v>
      </c>
      <c r="AB51" s="151">
        <f t="shared" si="9"/>
        <v>0</v>
      </c>
      <c r="AC51" s="151" t="s">
        <v>475</v>
      </c>
    </row>
    <row r="52" spans="1:29" s="146" customFormat="1" ht="15" customHeight="1" x14ac:dyDescent="0.2">
      <c r="A52" s="159" t="s">
        <v>539</v>
      </c>
      <c r="B52" s="157" t="s">
        <v>538</v>
      </c>
      <c r="C52" s="151">
        <f t="shared" si="6"/>
        <v>0</v>
      </c>
      <c r="D52" s="151" t="s">
        <v>475</v>
      </c>
      <c r="E52" s="151">
        <f t="shared" si="10"/>
        <v>0</v>
      </c>
      <c r="F52" s="151">
        <f t="shared" si="11"/>
        <v>0</v>
      </c>
      <c r="G52" s="151" t="s">
        <v>533</v>
      </c>
      <c r="H52" s="151">
        <v>0</v>
      </c>
      <c r="I52" s="151" t="s">
        <v>475</v>
      </c>
      <c r="J52" s="151" t="s">
        <v>475</v>
      </c>
      <c r="K52" s="151" t="s">
        <v>475</v>
      </c>
      <c r="L52" s="151">
        <v>0</v>
      </c>
      <c r="M52" s="151" t="s">
        <v>475</v>
      </c>
      <c r="N52" s="151" t="s">
        <v>475</v>
      </c>
      <c r="O52" s="151" t="s">
        <v>475</v>
      </c>
      <c r="P52" s="151">
        <v>0</v>
      </c>
      <c r="Q52" s="151" t="s">
        <v>475</v>
      </c>
      <c r="R52" s="151" t="s">
        <v>475</v>
      </c>
      <c r="S52" s="151" t="s">
        <v>475</v>
      </c>
      <c r="T52" s="151">
        <v>0</v>
      </c>
      <c r="U52" s="151" t="s">
        <v>475</v>
      </c>
      <c r="V52" s="151" t="s">
        <v>475</v>
      </c>
      <c r="W52" s="151" t="s">
        <v>475</v>
      </c>
      <c r="X52" s="151">
        <v>0</v>
      </c>
      <c r="Y52" s="151" t="s">
        <v>475</v>
      </c>
      <c r="Z52" s="151" t="s">
        <v>475</v>
      </c>
      <c r="AA52" s="151" t="s">
        <v>475</v>
      </c>
      <c r="AB52" s="151">
        <f t="shared" si="9"/>
        <v>0</v>
      </c>
      <c r="AC52" s="151" t="s">
        <v>475</v>
      </c>
    </row>
    <row r="53" spans="1:29" ht="30.95" customHeight="1" x14ac:dyDescent="0.2">
      <c r="A53" s="153" t="s">
        <v>58</v>
      </c>
      <c r="B53" s="154" t="s">
        <v>138</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row>
    <row r="54" spans="1:29" ht="15" customHeight="1" x14ac:dyDescent="0.2">
      <c r="A54" s="153" t="s">
        <v>137</v>
      </c>
      <c r="B54" s="157" t="s">
        <v>136</v>
      </c>
      <c r="C54" s="158">
        <f t="shared" si="6"/>
        <v>1.9356899999999999</v>
      </c>
      <c r="D54" s="158" t="s">
        <v>475</v>
      </c>
      <c r="E54" s="158">
        <f>C54</f>
        <v>1.9356899999999999</v>
      </c>
      <c r="F54" s="158">
        <f>E54</f>
        <v>1.9356899999999999</v>
      </c>
      <c r="G54" s="158" t="s">
        <v>533</v>
      </c>
      <c r="H54" s="158">
        <v>1.9356899999999999</v>
      </c>
      <c r="I54" s="158" t="s">
        <v>475</v>
      </c>
      <c r="J54" s="158" t="s">
        <v>475</v>
      </c>
      <c r="K54" s="158" t="s">
        <v>475</v>
      </c>
      <c r="L54" s="158">
        <v>0</v>
      </c>
      <c r="M54" s="158" t="s">
        <v>475</v>
      </c>
      <c r="N54" s="158" t="s">
        <v>475</v>
      </c>
      <c r="O54" s="158" t="s">
        <v>475</v>
      </c>
      <c r="P54" s="158">
        <v>0</v>
      </c>
      <c r="Q54" s="158" t="s">
        <v>475</v>
      </c>
      <c r="R54" s="158" t="s">
        <v>475</v>
      </c>
      <c r="S54" s="158" t="s">
        <v>475</v>
      </c>
      <c r="T54" s="158">
        <v>0</v>
      </c>
      <c r="U54" s="158" t="s">
        <v>475</v>
      </c>
      <c r="V54" s="158" t="s">
        <v>475</v>
      </c>
      <c r="W54" s="158" t="s">
        <v>475</v>
      </c>
      <c r="X54" s="158">
        <v>0</v>
      </c>
      <c r="Y54" s="158" t="s">
        <v>475</v>
      </c>
      <c r="Z54" s="158" t="s">
        <v>475</v>
      </c>
      <c r="AA54" s="158" t="s">
        <v>475</v>
      </c>
      <c r="AB54" s="158">
        <f t="shared" si="9"/>
        <v>1.9356899999999999</v>
      </c>
      <c r="AC54" s="151" t="s">
        <v>475</v>
      </c>
    </row>
    <row r="55" spans="1:29" s="146" customFormat="1" ht="15" customHeight="1" x14ac:dyDescent="0.2">
      <c r="A55" s="153" t="s">
        <v>135</v>
      </c>
      <c r="B55" s="157" t="s">
        <v>129</v>
      </c>
      <c r="C55" s="151">
        <f t="shared" si="6"/>
        <v>0</v>
      </c>
      <c r="D55" s="151" t="s">
        <v>475</v>
      </c>
      <c r="E55" s="151">
        <f t="shared" ref="E55:E61" si="12">C55</f>
        <v>0</v>
      </c>
      <c r="F55" s="151">
        <f t="shared" ref="F55:F61" si="13">E55</f>
        <v>0</v>
      </c>
      <c r="G55" s="151" t="s">
        <v>533</v>
      </c>
      <c r="H55" s="151">
        <f>H45</f>
        <v>0</v>
      </c>
      <c r="I55" s="151" t="s">
        <v>475</v>
      </c>
      <c r="J55" s="151" t="s">
        <v>475</v>
      </c>
      <c r="K55" s="151" t="s">
        <v>475</v>
      </c>
      <c r="L55" s="151">
        <f>L45</f>
        <v>0</v>
      </c>
      <c r="M55" s="151" t="s">
        <v>475</v>
      </c>
      <c r="N55" s="151" t="s">
        <v>475</v>
      </c>
      <c r="O55" s="151" t="s">
        <v>475</v>
      </c>
      <c r="P55" s="151">
        <f>P45</f>
        <v>0</v>
      </c>
      <c r="Q55" s="151" t="s">
        <v>475</v>
      </c>
      <c r="R55" s="151" t="s">
        <v>475</v>
      </c>
      <c r="S55" s="151" t="s">
        <v>475</v>
      </c>
      <c r="T55" s="151">
        <f>T45</f>
        <v>0</v>
      </c>
      <c r="U55" s="151" t="s">
        <v>475</v>
      </c>
      <c r="V55" s="151" t="s">
        <v>475</v>
      </c>
      <c r="W55" s="151" t="s">
        <v>475</v>
      </c>
      <c r="X55" s="151">
        <f>X45</f>
        <v>0</v>
      </c>
      <c r="Y55" s="151" t="s">
        <v>475</v>
      </c>
      <c r="Z55" s="151" t="s">
        <v>475</v>
      </c>
      <c r="AA55" s="151" t="s">
        <v>475</v>
      </c>
      <c r="AB55" s="151">
        <f t="shared" si="9"/>
        <v>0</v>
      </c>
      <c r="AC55" s="151" t="s">
        <v>475</v>
      </c>
    </row>
    <row r="56" spans="1:29" s="146" customFormat="1" ht="15" customHeight="1" x14ac:dyDescent="0.2">
      <c r="A56" s="153" t="s">
        <v>134</v>
      </c>
      <c r="B56" s="157" t="s">
        <v>128</v>
      </c>
      <c r="C56" s="151">
        <f t="shared" si="6"/>
        <v>0.8</v>
      </c>
      <c r="D56" s="151" t="s">
        <v>475</v>
      </c>
      <c r="E56" s="151">
        <f t="shared" si="12"/>
        <v>0.8</v>
      </c>
      <c r="F56" s="151">
        <f t="shared" si="13"/>
        <v>0.8</v>
      </c>
      <c r="G56" s="151" t="s">
        <v>533</v>
      </c>
      <c r="H56" s="151">
        <f>H46</f>
        <v>0.8</v>
      </c>
      <c r="I56" s="151" t="s">
        <v>475</v>
      </c>
      <c r="J56" s="151" t="s">
        <v>475</v>
      </c>
      <c r="K56" s="151" t="s">
        <v>475</v>
      </c>
      <c r="L56" s="151">
        <f>L46</f>
        <v>0</v>
      </c>
      <c r="M56" s="151" t="s">
        <v>475</v>
      </c>
      <c r="N56" s="151" t="s">
        <v>475</v>
      </c>
      <c r="O56" s="151" t="s">
        <v>475</v>
      </c>
      <c r="P56" s="151">
        <f>P46</f>
        <v>0</v>
      </c>
      <c r="Q56" s="151" t="s">
        <v>475</v>
      </c>
      <c r="R56" s="151" t="s">
        <v>475</v>
      </c>
      <c r="S56" s="151" t="s">
        <v>475</v>
      </c>
      <c r="T56" s="151">
        <f>T46</f>
        <v>0</v>
      </c>
      <c r="U56" s="151" t="s">
        <v>475</v>
      </c>
      <c r="V56" s="151" t="s">
        <v>475</v>
      </c>
      <c r="W56" s="151" t="s">
        <v>475</v>
      </c>
      <c r="X56" s="151">
        <f>X46</f>
        <v>0</v>
      </c>
      <c r="Y56" s="151" t="s">
        <v>475</v>
      </c>
      <c r="Z56" s="151" t="s">
        <v>475</v>
      </c>
      <c r="AA56" s="151" t="s">
        <v>475</v>
      </c>
      <c r="AB56" s="151">
        <f t="shared" si="9"/>
        <v>0.8</v>
      </c>
      <c r="AC56" s="151" t="s">
        <v>475</v>
      </c>
    </row>
    <row r="57" spans="1:29" s="146" customFormat="1" ht="15" customHeight="1" x14ac:dyDescent="0.2">
      <c r="A57" s="153" t="s">
        <v>133</v>
      </c>
      <c r="B57" s="157" t="s">
        <v>127</v>
      </c>
      <c r="C57" s="151">
        <f t="shared" si="6"/>
        <v>0</v>
      </c>
      <c r="D57" s="151" t="s">
        <v>475</v>
      </c>
      <c r="E57" s="151">
        <f t="shared" si="12"/>
        <v>0</v>
      </c>
      <c r="F57" s="151">
        <f t="shared" si="13"/>
        <v>0</v>
      </c>
      <c r="G57" s="151" t="s">
        <v>533</v>
      </c>
      <c r="H57" s="151">
        <f>H47</f>
        <v>0</v>
      </c>
      <c r="I57" s="151" t="s">
        <v>475</v>
      </c>
      <c r="J57" s="151" t="s">
        <v>475</v>
      </c>
      <c r="K57" s="151" t="s">
        <v>475</v>
      </c>
      <c r="L57" s="151">
        <f>L47</f>
        <v>0</v>
      </c>
      <c r="M57" s="151" t="s">
        <v>475</v>
      </c>
      <c r="N57" s="151" t="s">
        <v>475</v>
      </c>
      <c r="O57" s="151" t="s">
        <v>475</v>
      </c>
      <c r="P57" s="151">
        <f>P47</f>
        <v>0</v>
      </c>
      <c r="Q57" s="151" t="s">
        <v>475</v>
      </c>
      <c r="R57" s="151" t="s">
        <v>475</v>
      </c>
      <c r="S57" s="151" t="s">
        <v>475</v>
      </c>
      <c r="T57" s="151">
        <f>T47</f>
        <v>0</v>
      </c>
      <c r="U57" s="151" t="s">
        <v>475</v>
      </c>
      <c r="V57" s="151" t="s">
        <v>475</v>
      </c>
      <c r="W57" s="151" t="s">
        <v>475</v>
      </c>
      <c r="X57" s="151">
        <f>X47</f>
        <v>0</v>
      </c>
      <c r="Y57" s="151" t="s">
        <v>475</v>
      </c>
      <c r="Z57" s="151" t="s">
        <v>475</v>
      </c>
      <c r="AA57" s="151" t="s">
        <v>475</v>
      </c>
      <c r="AB57" s="151">
        <f t="shared" si="9"/>
        <v>0</v>
      </c>
      <c r="AC57" s="151" t="s">
        <v>475</v>
      </c>
    </row>
    <row r="58" spans="1:29" s="146" customFormat="1" ht="15" customHeight="1" x14ac:dyDescent="0.2">
      <c r="A58" s="153" t="s">
        <v>132</v>
      </c>
      <c r="B58" s="157" t="s">
        <v>126</v>
      </c>
      <c r="C58" s="151">
        <f t="shared" si="6"/>
        <v>0</v>
      </c>
      <c r="D58" s="151" t="s">
        <v>475</v>
      </c>
      <c r="E58" s="151">
        <f t="shared" si="12"/>
        <v>0</v>
      </c>
      <c r="F58" s="151">
        <f t="shared" si="13"/>
        <v>0</v>
      </c>
      <c r="G58" s="151" t="s">
        <v>533</v>
      </c>
      <c r="H58" s="151">
        <f>H48+H49+H50</f>
        <v>0</v>
      </c>
      <c r="I58" s="151" t="s">
        <v>475</v>
      </c>
      <c r="J58" s="151" t="s">
        <v>475</v>
      </c>
      <c r="K58" s="151" t="s">
        <v>475</v>
      </c>
      <c r="L58" s="151">
        <f>L48+L49+L50</f>
        <v>0</v>
      </c>
      <c r="M58" s="151" t="s">
        <v>475</v>
      </c>
      <c r="N58" s="151" t="s">
        <v>475</v>
      </c>
      <c r="O58" s="151" t="s">
        <v>475</v>
      </c>
      <c r="P58" s="151">
        <f>P48+P49+P50</f>
        <v>0</v>
      </c>
      <c r="Q58" s="151" t="s">
        <v>475</v>
      </c>
      <c r="R58" s="151" t="s">
        <v>475</v>
      </c>
      <c r="S58" s="151" t="s">
        <v>475</v>
      </c>
      <c r="T58" s="151">
        <f>T48+T49+T50</f>
        <v>0</v>
      </c>
      <c r="U58" s="151" t="s">
        <v>475</v>
      </c>
      <c r="V58" s="151" t="s">
        <v>475</v>
      </c>
      <c r="W58" s="151" t="s">
        <v>475</v>
      </c>
      <c r="X58" s="151">
        <f>X48+X49+X50</f>
        <v>0</v>
      </c>
      <c r="Y58" s="151" t="s">
        <v>475</v>
      </c>
      <c r="Z58" s="151" t="s">
        <v>475</v>
      </c>
      <c r="AA58" s="151" t="s">
        <v>475</v>
      </c>
      <c r="AB58" s="151">
        <f t="shared" si="9"/>
        <v>0</v>
      </c>
      <c r="AC58" s="151" t="s">
        <v>475</v>
      </c>
    </row>
    <row r="59" spans="1:29" s="146" customFormat="1" ht="15" customHeight="1" x14ac:dyDescent="0.2">
      <c r="A59" s="153" t="s">
        <v>131</v>
      </c>
      <c r="B59" s="157" t="s">
        <v>536</v>
      </c>
      <c r="C59" s="151">
        <f t="shared" si="6"/>
        <v>0</v>
      </c>
      <c r="D59" s="151" t="s">
        <v>475</v>
      </c>
      <c r="E59" s="151">
        <f t="shared" si="12"/>
        <v>0</v>
      </c>
      <c r="F59" s="151">
        <f t="shared" si="13"/>
        <v>0</v>
      </c>
      <c r="G59" s="151" t="s">
        <v>533</v>
      </c>
      <c r="H59" s="151">
        <f>H51</f>
        <v>0</v>
      </c>
      <c r="I59" s="151" t="s">
        <v>475</v>
      </c>
      <c r="J59" s="151" t="s">
        <v>475</v>
      </c>
      <c r="K59" s="151" t="s">
        <v>475</v>
      </c>
      <c r="L59" s="151">
        <f>L51</f>
        <v>0</v>
      </c>
      <c r="M59" s="151" t="s">
        <v>475</v>
      </c>
      <c r="N59" s="151" t="s">
        <v>475</v>
      </c>
      <c r="O59" s="151" t="s">
        <v>475</v>
      </c>
      <c r="P59" s="151">
        <f>P51</f>
        <v>0</v>
      </c>
      <c r="Q59" s="151" t="s">
        <v>475</v>
      </c>
      <c r="R59" s="151" t="s">
        <v>475</v>
      </c>
      <c r="S59" s="151" t="s">
        <v>475</v>
      </c>
      <c r="T59" s="151">
        <f>T51</f>
        <v>0</v>
      </c>
      <c r="U59" s="151" t="s">
        <v>475</v>
      </c>
      <c r="V59" s="151" t="s">
        <v>475</v>
      </c>
      <c r="W59" s="151" t="s">
        <v>475</v>
      </c>
      <c r="X59" s="151">
        <f>X51</f>
        <v>0</v>
      </c>
      <c r="Y59" s="151" t="s">
        <v>475</v>
      </c>
      <c r="Z59" s="151" t="s">
        <v>475</v>
      </c>
      <c r="AA59" s="151" t="s">
        <v>475</v>
      </c>
      <c r="AB59" s="151">
        <f t="shared" si="9"/>
        <v>0</v>
      </c>
      <c r="AC59" s="151" t="s">
        <v>475</v>
      </c>
    </row>
    <row r="60" spans="1:29" s="146" customFormat="1" ht="15" customHeight="1" x14ac:dyDescent="0.2">
      <c r="A60" s="159" t="s">
        <v>540</v>
      </c>
      <c r="B60" s="157" t="s">
        <v>538</v>
      </c>
      <c r="C60" s="151">
        <f t="shared" si="6"/>
        <v>0</v>
      </c>
      <c r="D60" s="151" t="s">
        <v>475</v>
      </c>
      <c r="E60" s="151">
        <f t="shared" si="12"/>
        <v>0</v>
      </c>
      <c r="F60" s="151">
        <f t="shared" si="13"/>
        <v>0</v>
      </c>
      <c r="G60" s="151" t="s">
        <v>533</v>
      </c>
      <c r="H60" s="151">
        <f>H52</f>
        <v>0</v>
      </c>
      <c r="I60" s="151" t="s">
        <v>475</v>
      </c>
      <c r="J60" s="151" t="s">
        <v>475</v>
      </c>
      <c r="K60" s="151" t="s">
        <v>475</v>
      </c>
      <c r="L60" s="151">
        <f>L52</f>
        <v>0</v>
      </c>
      <c r="M60" s="151" t="s">
        <v>475</v>
      </c>
      <c r="N60" s="151" t="s">
        <v>475</v>
      </c>
      <c r="O60" s="151" t="s">
        <v>475</v>
      </c>
      <c r="P60" s="151">
        <f>P52</f>
        <v>0</v>
      </c>
      <c r="Q60" s="151" t="s">
        <v>475</v>
      </c>
      <c r="R60" s="151" t="s">
        <v>475</v>
      </c>
      <c r="S60" s="151" t="s">
        <v>475</v>
      </c>
      <c r="T60" s="151">
        <f>T52</f>
        <v>0</v>
      </c>
      <c r="U60" s="151" t="s">
        <v>475</v>
      </c>
      <c r="V60" s="151" t="s">
        <v>475</v>
      </c>
      <c r="W60" s="151" t="s">
        <v>475</v>
      </c>
      <c r="X60" s="151">
        <f>X52</f>
        <v>0</v>
      </c>
      <c r="Y60" s="151" t="s">
        <v>475</v>
      </c>
      <c r="Z60" s="151" t="s">
        <v>475</v>
      </c>
      <c r="AA60" s="151" t="s">
        <v>475</v>
      </c>
      <c r="AB60" s="151">
        <f t="shared" si="9"/>
        <v>0</v>
      </c>
      <c r="AC60" s="151" t="s">
        <v>475</v>
      </c>
    </row>
    <row r="61" spans="1:29" s="146" customFormat="1" ht="47.1" customHeight="1" x14ac:dyDescent="0.2">
      <c r="A61" s="153" t="s">
        <v>57</v>
      </c>
      <c r="B61" s="157" t="s">
        <v>223</v>
      </c>
      <c r="C61" s="151" t="str">
        <f t="shared" si="6"/>
        <v>нд</v>
      </c>
      <c r="D61" s="151" t="s">
        <v>475</v>
      </c>
      <c r="E61" s="151" t="str">
        <f t="shared" si="12"/>
        <v>нд</v>
      </c>
      <c r="F61" s="151" t="str">
        <f t="shared" si="13"/>
        <v>нд</v>
      </c>
      <c r="G61" s="151" t="s">
        <v>533</v>
      </c>
      <c r="H61" s="151">
        <v>0</v>
      </c>
      <c r="I61" s="151" t="s">
        <v>475</v>
      </c>
      <c r="J61" s="151" t="s">
        <v>475</v>
      </c>
      <c r="K61" s="151" t="s">
        <v>475</v>
      </c>
      <c r="L61" s="151">
        <v>0</v>
      </c>
      <c r="M61" s="151" t="s">
        <v>475</v>
      </c>
      <c r="N61" s="151" t="s">
        <v>475</v>
      </c>
      <c r="O61" s="151" t="s">
        <v>475</v>
      </c>
      <c r="P61" s="151">
        <v>0</v>
      </c>
      <c r="Q61" s="151" t="s">
        <v>475</v>
      </c>
      <c r="R61" s="151" t="s">
        <v>475</v>
      </c>
      <c r="S61" s="151" t="s">
        <v>475</v>
      </c>
      <c r="T61" s="151">
        <v>0</v>
      </c>
      <c r="U61" s="151" t="s">
        <v>475</v>
      </c>
      <c r="V61" s="151" t="s">
        <v>475</v>
      </c>
      <c r="W61" s="151" t="s">
        <v>475</v>
      </c>
      <c r="X61" s="151">
        <v>0</v>
      </c>
      <c r="Y61" s="151" t="s">
        <v>475</v>
      </c>
      <c r="Z61" s="151" t="s">
        <v>475</v>
      </c>
      <c r="AA61" s="151" t="s">
        <v>475</v>
      </c>
      <c r="AB61" s="151" t="s">
        <v>475</v>
      </c>
      <c r="AC61" s="151" t="s">
        <v>475</v>
      </c>
    </row>
    <row r="62" spans="1:29" s="146" customFormat="1" ht="15" customHeight="1" x14ac:dyDescent="0.2">
      <c r="A62" s="153" t="s">
        <v>55</v>
      </c>
      <c r="B62" s="154" t="s">
        <v>130</v>
      </c>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row>
    <row r="63" spans="1:29" s="146" customFormat="1" ht="15" customHeight="1" x14ac:dyDescent="0.2">
      <c r="A63" s="153" t="s">
        <v>217</v>
      </c>
      <c r="B63" s="157" t="s">
        <v>150</v>
      </c>
      <c r="C63" s="151">
        <f t="shared" si="6"/>
        <v>0</v>
      </c>
      <c r="D63" s="151" t="s">
        <v>475</v>
      </c>
      <c r="E63" s="151">
        <f>C63</f>
        <v>0</v>
      </c>
      <c r="F63" s="151">
        <f>E63</f>
        <v>0</v>
      </c>
      <c r="G63" s="151" t="s">
        <v>533</v>
      </c>
      <c r="H63" s="151">
        <v>0</v>
      </c>
      <c r="I63" s="151" t="s">
        <v>475</v>
      </c>
      <c r="J63" s="151" t="s">
        <v>475</v>
      </c>
      <c r="K63" s="151" t="s">
        <v>475</v>
      </c>
      <c r="L63" s="151">
        <v>0</v>
      </c>
      <c r="M63" s="151" t="s">
        <v>475</v>
      </c>
      <c r="N63" s="151" t="s">
        <v>475</v>
      </c>
      <c r="O63" s="151" t="s">
        <v>475</v>
      </c>
      <c r="P63" s="151">
        <v>0</v>
      </c>
      <c r="Q63" s="151" t="s">
        <v>475</v>
      </c>
      <c r="R63" s="151" t="s">
        <v>475</v>
      </c>
      <c r="S63" s="151" t="s">
        <v>475</v>
      </c>
      <c r="T63" s="151">
        <v>0</v>
      </c>
      <c r="U63" s="151" t="s">
        <v>475</v>
      </c>
      <c r="V63" s="151" t="s">
        <v>475</v>
      </c>
      <c r="W63" s="151" t="s">
        <v>475</v>
      </c>
      <c r="X63" s="151">
        <v>0</v>
      </c>
      <c r="Y63" s="151" t="s">
        <v>475</v>
      </c>
      <c r="Z63" s="151" t="s">
        <v>475</v>
      </c>
      <c r="AA63" s="151" t="s">
        <v>475</v>
      </c>
      <c r="AB63" s="151">
        <f>H63+L63+P63+T63+X63</f>
        <v>0</v>
      </c>
      <c r="AC63" s="151" t="s">
        <v>475</v>
      </c>
    </row>
    <row r="64" spans="1:29" s="146" customFormat="1" ht="30.95" customHeight="1" x14ac:dyDescent="0.2">
      <c r="A64" s="153" t="s">
        <v>218</v>
      </c>
      <c r="B64" s="157" t="s">
        <v>148</v>
      </c>
      <c r="C64" s="151">
        <f t="shared" si="6"/>
        <v>0.36</v>
      </c>
      <c r="D64" s="151" t="s">
        <v>475</v>
      </c>
      <c r="E64" s="151">
        <f t="shared" ref="E64:E68" si="14">C64</f>
        <v>0.36</v>
      </c>
      <c r="F64" s="151">
        <f t="shared" ref="F64:F68" si="15">E64</f>
        <v>0.36</v>
      </c>
      <c r="G64" s="151" t="s">
        <v>533</v>
      </c>
      <c r="H64" s="151">
        <v>0.36</v>
      </c>
      <c r="I64" s="151" t="s">
        <v>475</v>
      </c>
      <c r="J64" s="151" t="s">
        <v>475</v>
      </c>
      <c r="K64" s="151" t="s">
        <v>475</v>
      </c>
      <c r="L64" s="151">
        <v>0</v>
      </c>
      <c r="M64" s="151" t="s">
        <v>475</v>
      </c>
      <c r="N64" s="151" t="s">
        <v>475</v>
      </c>
      <c r="O64" s="151" t="s">
        <v>475</v>
      </c>
      <c r="P64" s="151">
        <v>0</v>
      </c>
      <c r="Q64" s="151" t="s">
        <v>475</v>
      </c>
      <c r="R64" s="151" t="s">
        <v>475</v>
      </c>
      <c r="S64" s="151" t="s">
        <v>475</v>
      </c>
      <c r="T64" s="151">
        <v>0</v>
      </c>
      <c r="U64" s="151" t="s">
        <v>475</v>
      </c>
      <c r="V64" s="151" t="s">
        <v>475</v>
      </c>
      <c r="W64" s="151" t="s">
        <v>475</v>
      </c>
      <c r="X64" s="151">
        <v>0</v>
      </c>
      <c r="Y64" s="151" t="s">
        <v>475</v>
      </c>
      <c r="Z64" s="151" t="s">
        <v>475</v>
      </c>
      <c r="AA64" s="151" t="s">
        <v>475</v>
      </c>
      <c r="AB64" s="151">
        <f t="shared" ref="AB64:AB68" si="16">H64+L64+P64+T64+X64</f>
        <v>0.36</v>
      </c>
      <c r="AC64" s="151" t="s">
        <v>475</v>
      </c>
    </row>
    <row r="65" spans="1:29" s="146" customFormat="1" ht="15" customHeight="1" x14ac:dyDescent="0.2">
      <c r="A65" s="153" t="s">
        <v>219</v>
      </c>
      <c r="B65" s="157" t="s">
        <v>146</v>
      </c>
      <c r="C65" s="151">
        <f t="shared" si="6"/>
        <v>0</v>
      </c>
      <c r="D65" s="151" t="s">
        <v>475</v>
      </c>
      <c r="E65" s="151">
        <f t="shared" si="14"/>
        <v>0</v>
      </c>
      <c r="F65" s="151">
        <f t="shared" si="15"/>
        <v>0</v>
      </c>
      <c r="G65" s="151" t="s">
        <v>533</v>
      </c>
      <c r="H65" s="151">
        <v>0</v>
      </c>
      <c r="I65" s="151" t="s">
        <v>475</v>
      </c>
      <c r="J65" s="151" t="s">
        <v>475</v>
      </c>
      <c r="K65" s="151" t="s">
        <v>475</v>
      </c>
      <c r="L65" s="151">
        <v>0</v>
      </c>
      <c r="M65" s="151" t="s">
        <v>475</v>
      </c>
      <c r="N65" s="151" t="s">
        <v>475</v>
      </c>
      <c r="O65" s="151" t="s">
        <v>475</v>
      </c>
      <c r="P65" s="151">
        <v>0</v>
      </c>
      <c r="Q65" s="151" t="s">
        <v>475</v>
      </c>
      <c r="R65" s="151" t="s">
        <v>475</v>
      </c>
      <c r="S65" s="151" t="s">
        <v>475</v>
      </c>
      <c r="T65" s="151">
        <v>0</v>
      </c>
      <c r="U65" s="151" t="s">
        <v>475</v>
      </c>
      <c r="V65" s="151" t="s">
        <v>475</v>
      </c>
      <c r="W65" s="151" t="s">
        <v>475</v>
      </c>
      <c r="X65" s="151">
        <v>0</v>
      </c>
      <c r="Y65" s="151" t="s">
        <v>475</v>
      </c>
      <c r="Z65" s="151" t="s">
        <v>475</v>
      </c>
      <c r="AA65" s="151" t="s">
        <v>475</v>
      </c>
      <c r="AB65" s="151">
        <f t="shared" si="16"/>
        <v>0</v>
      </c>
      <c r="AC65" s="151" t="s">
        <v>475</v>
      </c>
    </row>
    <row r="66" spans="1:29" s="146" customFormat="1" ht="15" customHeight="1" x14ac:dyDescent="0.2">
      <c r="A66" s="153" t="s">
        <v>220</v>
      </c>
      <c r="B66" s="157" t="s">
        <v>222</v>
      </c>
      <c r="C66" s="151">
        <f t="shared" si="6"/>
        <v>0</v>
      </c>
      <c r="D66" s="151" t="s">
        <v>475</v>
      </c>
      <c r="E66" s="151">
        <f t="shared" si="14"/>
        <v>0</v>
      </c>
      <c r="F66" s="151">
        <f t="shared" si="15"/>
        <v>0</v>
      </c>
      <c r="G66" s="151" t="s">
        <v>533</v>
      </c>
      <c r="H66" s="151">
        <v>0</v>
      </c>
      <c r="I66" s="151" t="s">
        <v>475</v>
      </c>
      <c r="J66" s="151" t="s">
        <v>475</v>
      </c>
      <c r="K66" s="151" t="s">
        <v>475</v>
      </c>
      <c r="L66" s="151">
        <v>0</v>
      </c>
      <c r="M66" s="151" t="s">
        <v>475</v>
      </c>
      <c r="N66" s="151" t="s">
        <v>475</v>
      </c>
      <c r="O66" s="151" t="s">
        <v>475</v>
      </c>
      <c r="P66" s="151">
        <v>0</v>
      </c>
      <c r="Q66" s="151" t="s">
        <v>475</v>
      </c>
      <c r="R66" s="151" t="s">
        <v>475</v>
      </c>
      <c r="S66" s="151" t="s">
        <v>475</v>
      </c>
      <c r="T66" s="151">
        <v>0</v>
      </c>
      <c r="U66" s="151" t="s">
        <v>475</v>
      </c>
      <c r="V66" s="151" t="s">
        <v>475</v>
      </c>
      <c r="W66" s="151" t="s">
        <v>475</v>
      </c>
      <c r="X66" s="151">
        <v>0</v>
      </c>
      <c r="Y66" s="151" t="s">
        <v>475</v>
      </c>
      <c r="Z66" s="151" t="s">
        <v>475</v>
      </c>
      <c r="AA66" s="151" t="s">
        <v>475</v>
      </c>
      <c r="AB66" s="151">
        <f t="shared" si="16"/>
        <v>0</v>
      </c>
      <c r="AC66" s="151" t="s">
        <v>475</v>
      </c>
    </row>
    <row r="67" spans="1:29" s="146" customFormat="1" ht="15" customHeight="1" x14ac:dyDescent="0.2">
      <c r="A67" s="153" t="s">
        <v>221</v>
      </c>
      <c r="B67" s="157" t="s">
        <v>536</v>
      </c>
      <c r="C67" s="151">
        <f t="shared" si="6"/>
        <v>0</v>
      </c>
      <c r="D67" s="151" t="s">
        <v>475</v>
      </c>
      <c r="E67" s="151">
        <f t="shared" si="14"/>
        <v>0</v>
      </c>
      <c r="F67" s="151">
        <f t="shared" si="15"/>
        <v>0</v>
      </c>
      <c r="G67" s="151" t="s">
        <v>533</v>
      </c>
      <c r="H67" s="151">
        <v>0</v>
      </c>
      <c r="I67" s="151" t="s">
        <v>475</v>
      </c>
      <c r="J67" s="151" t="s">
        <v>475</v>
      </c>
      <c r="K67" s="151" t="s">
        <v>475</v>
      </c>
      <c r="L67" s="151">
        <v>0</v>
      </c>
      <c r="M67" s="151" t="s">
        <v>475</v>
      </c>
      <c r="N67" s="151" t="s">
        <v>475</v>
      </c>
      <c r="O67" s="151" t="s">
        <v>475</v>
      </c>
      <c r="P67" s="151">
        <v>0</v>
      </c>
      <c r="Q67" s="151" t="s">
        <v>475</v>
      </c>
      <c r="R67" s="151" t="s">
        <v>475</v>
      </c>
      <c r="S67" s="151" t="s">
        <v>475</v>
      </c>
      <c r="T67" s="151">
        <v>0</v>
      </c>
      <c r="U67" s="151" t="s">
        <v>475</v>
      </c>
      <c r="V67" s="151" t="s">
        <v>475</v>
      </c>
      <c r="W67" s="151" t="s">
        <v>475</v>
      </c>
      <c r="X67" s="151">
        <v>0</v>
      </c>
      <c r="Y67" s="151" t="s">
        <v>475</v>
      </c>
      <c r="Z67" s="151" t="s">
        <v>475</v>
      </c>
      <c r="AA67" s="151" t="s">
        <v>475</v>
      </c>
      <c r="AB67" s="151">
        <f t="shared" si="16"/>
        <v>0</v>
      </c>
      <c r="AC67" s="151" t="s">
        <v>475</v>
      </c>
    </row>
    <row r="68" spans="1:29" s="146" customFormat="1" ht="15" customHeight="1" x14ac:dyDescent="0.2">
      <c r="A68" s="159" t="s">
        <v>541</v>
      </c>
      <c r="B68" s="157" t="s">
        <v>538</v>
      </c>
      <c r="C68" s="151">
        <f t="shared" si="6"/>
        <v>0</v>
      </c>
      <c r="D68" s="151" t="s">
        <v>475</v>
      </c>
      <c r="E68" s="151">
        <f t="shared" si="14"/>
        <v>0</v>
      </c>
      <c r="F68" s="151">
        <f t="shared" si="15"/>
        <v>0</v>
      </c>
      <c r="G68" s="151" t="s">
        <v>533</v>
      </c>
      <c r="H68" s="151">
        <v>0</v>
      </c>
      <c r="I68" s="151" t="s">
        <v>475</v>
      </c>
      <c r="J68" s="151" t="s">
        <v>475</v>
      </c>
      <c r="K68" s="151" t="s">
        <v>475</v>
      </c>
      <c r="L68" s="151">
        <v>0</v>
      </c>
      <c r="M68" s="151" t="s">
        <v>475</v>
      </c>
      <c r="N68" s="151" t="s">
        <v>475</v>
      </c>
      <c r="O68" s="151" t="s">
        <v>475</v>
      </c>
      <c r="P68" s="151">
        <v>0</v>
      </c>
      <c r="Q68" s="151" t="s">
        <v>475</v>
      </c>
      <c r="R68" s="151" t="s">
        <v>475</v>
      </c>
      <c r="S68" s="151" t="s">
        <v>475</v>
      </c>
      <c r="T68" s="151">
        <v>0</v>
      </c>
      <c r="U68" s="151" t="s">
        <v>475</v>
      </c>
      <c r="V68" s="151" t="s">
        <v>475</v>
      </c>
      <c r="W68" s="151" t="s">
        <v>475</v>
      </c>
      <c r="X68" s="151">
        <v>0</v>
      </c>
      <c r="Y68" s="151" t="s">
        <v>475</v>
      </c>
      <c r="Z68" s="151" t="s">
        <v>475</v>
      </c>
      <c r="AA68" s="151" t="s">
        <v>475</v>
      </c>
      <c r="AB68" s="151">
        <f t="shared" si="16"/>
        <v>0</v>
      </c>
      <c r="AC68" s="151" t="s">
        <v>475</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4"/>
      <headerFooter differentFirst="1" scaleWithDoc="0"/>
    </customSheetView>
  </customSheetViews>
  <mergeCells count="30">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22A94-8612-4D94-A3B8-F509640CE23B}">
  <sheetPr>
    <pageSetUpPr fitToPage="1"/>
  </sheetPr>
  <dimension ref="A1:AV32"/>
  <sheetViews>
    <sheetView view="pageBreakPreview" topLeftCell="A22" zoomScale="85" zoomScaleSheetLayoutView="85" workbookViewId="0">
      <selection activeCell="E26" sqref="E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3" t="s">
        <v>67</v>
      </c>
    </row>
    <row r="2" spans="1:48" ht="18.75" x14ac:dyDescent="0.3">
      <c r="AV2" s="11" t="s">
        <v>9</v>
      </c>
    </row>
    <row r="3" spans="1:48" ht="18.75" x14ac:dyDescent="0.3">
      <c r="AV3" s="11" t="s">
        <v>484</v>
      </c>
    </row>
    <row r="4" spans="1:48" ht="18.75" x14ac:dyDescent="0.3">
      <c r="AV4" s="11"/>
    </row>
    <row r="5" spans="1:48" ht="18.75" customHeight="1" x14ac:dyDescent="0.25">
      <c r="A5" s="191" t="s">
        <v>496</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1"/>
    </row>
    <row r="7" spans="1:48" ht="18.75" x14ac:dyDescent="0.25">
      <c r="A7" s="195" t="s">
        <v>8</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x14ac:dyDescent="0.25">
      <c r="A9" s="196" t="s">
        <v>482</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row>
    <row r="10" spans="1:48" ht="15.75" x14ac:dyDescent="0.25">
      <c r="A10" s="192" t="s">
        <v>7</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x14ac:dyDescent="0.25">
      <c r="A12" s="196" t="s">
        <v>489</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2" t="s">
        <v>6</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196" t="s">
        <v>556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92" t="s">
        <v>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295" t="s">
        <v>454</v>
      </c>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295"/>
      <c r="AB21" s="295"/>
      <c r="AC21" s="295"/>
      <c r="AD21" s="295"/>
      <c r="AE21" s="295"/>
      <c r="AF21" s="295"/>
      <c r="AG21" s="295"/>
      <c r="AH21" s="295"/>
      <c r="AI21" s="295"/>
      <c r="AJ21" s="295"/>
      <c r="AK21" s="295"/>
      <c r="AL21" s="295"/>
      <c r="AM21" s="295"/>
      <c r="AN21" s="295"/>
      <c r="AO21" s="295"/>
      <c r="AP21" s="295"/>
      <c r="AQ21" s="295"/>
      <c r="AR21" s="295"/>
      <c r="AS21" s="295"/>
      <c r="AT21" s="295"/>
      <c r="AU21" s="295"/>
      <c r="AV21" s="295"/>
    </row>
    <row r="22" spans="1:48" ht="58.5" customHeight="1" x14ac:dyDescent="0.25">
      <c r="A22" s="296" t="s">
        <v>51</v>
      </c>
      <c r="B22" s="299" t="s">
        <v>23</v>
      </c>
      <c r="C22" s="296" t="s">
        <v>50</v>
      </c>
      <c r="D22" s="296" t="s">
        <v>49</v>
      </c>
      <c r="E22" s="302" t="s">
        <v>465</v>
      </c>
      <c r="F22" s="303"/>
      <c r="G22" s="303"/>
      <c r="H22" s="303"/>
      <c r="I22" s="303"/>
      <c r="J22" s="303"/>
      <c r="K22" s="303"/>
      <c r="L22" s="304"/>
      <c r="M22" s="296" t="s">
        <v>48</v>
      </c>
      <c r="N22" s="296" t="s">
        <v>47</v>
      </c>
      <c r="O22" s="296" t="s">
        <v>46</v>
      </c>
      <c r="P22" s="306" t="s">
        <v>231</v>
      </c>
      <c r="Q22" s="306" t="s">
        <v>45</v>
      </c>
      <c r="R22" s="306" t="s">
        <v>44</v>
      </c>
      <c r="S22" s="306" t="s">
        <v>43</v>
      </c>
      <c r="T22" s="306"/>
      <c r="U22" s="309" t="s">
        <v>42</v>
      </c>
      <c r="V22" s="309" t="s">
        <v>41</v>
      </c>
      <c r="W22" s="306" t="s">
        <v>40</v>
      </c>
      <c r="X22" s="306" t="s">
        <v>39</v>
      </c>
      <c r="Y22" s="306" t="s">
        <v>38</v>
      </c>
      <c r="Z22" s="305" t="s">
        <v>37</v>
      </c>
      <c r="AA22" s="306" t="s">
        <v>36</v>
      </c>
      <c r="AB22" s="306" t="s">
        <v>35</v>
      </c>
      <c r="AC22" s="306" t="s">
        <v>34</v>
      </c>
      <c r="AD22" s="306" t="s">
        <v>33</v>
      </c>
      <c r="AE22" s="306" t="s">
        <v>32</v>
      </c>
      <c r="AF22" s="306" t="s">
        <v>31</v>
      </c>
      <c r="AG22" s="306"/>
      <c r="AH22" s="306"/>
      <c r="AI22" s="306"/>
      <c r="AJ22" s="306"/>
      <c r="AK22" s="306"/>
      <c r="AL22" s="306" t="s">
        <v>30</v>
      </c>
      <c r="AM22" s="306"/>
      <c r="AN22" s="306"/>
      <c r="AO22" s="306"/>
      <c r="AP22" s="306" t="s">
        <v>29</v>
      </c>
      <c r="AQ22" s="306"/>
      <c r="AR22" s="306" t="s">
        <v>28</v>
      </c>
      <c r="AS22" s="306" t="s">
        <v>27</v>
      </c>
      <c r="AT22" s="306" t="s">
        <v>26</v>
      </c>
      <c r="AU22" s="306" t="s">
        <v>25</v>
      </c>
      <c r="AV22" s="312" t="s">
        <v>24</v>
      </c>
    </row>
    <row r="23" spans="1:48" ht="64.5" customHeight="1" x14ac:dyDescent="0.25">
      <c r="A23" s="297"/>
      <c r="B23" s="300"/>
      <c r="C23" s="297"/>
      <c r="D23" s="297"/>
      <c r="E23" s="314" t="s">
        <v>22</v>
      </c>
      <c r="F23" s="316" t="s">
        <v>129</v>
      </c>
      <c r="G23" s="316" t="s">
        <v>128</v>
      </c>
      <c r="H23" s="316" t="s">
        <v>127</v>
      </c>
      <c r="I23" s="318" t="s">
        <v>378</v>
      </c>
      <c r="J23" s="318" t="s">
        <v>379</v>
      </c>
      <c r="K23" s="318" t="s">
        <v>380</v>
      </c>
      <c r="L23" s="316" t="s">
        <v>78</v>
      </c>
      <c r="M23" s="297"/>
      <c r="N23" s="297"/>
      <c r="O23" s="297"/>
      <c r="P23" s="306"/>
      <c r="Q23" s="306"/>
      <c r="R23" s="306"/>
      <c r="S23" s="307" t="s">
        <v>1</v>
      </c>
      <c r="T23" s="307" t="s">
        <v>10</v>
      </c>
      <c r="U23" s="309"/>
      <c r="V23" s="309"/>
      <c r="W23" s="306"/>
      <c r="X23" s="306"/>
      <c r="Y23" s="306"/>
      <c r="Z23" s="306"/>
      <c r="AA23" s="306"/>
      <c r="AB23" s="306"/>
      <c r="AC23" s="306"/>
      <c r="AD23" s="306"/>
      <c r="AE23" s="306"/>
      <c r="AF23" s="306" t="s">
        <v>21</v>
      </c>
      <c r="AG23" s="306"/>
      <c r="AH23" s="306" t="s">
        <v>20</v>
      </c>
      <c r="AI23" s="306"/>
      <c r="AJ23" s="296" t="s">
        <v>19</v>
      </c>
      <c r="AK23" s="296" t="s">
        <v>18</v>
      </c>
      <c r="AL23" s="296" t="s">
        <v>17</v>
      </c>
      <c r="AM23" s="296" t="s">
        <v>16</v>
      </c>
      <c r="AN23" s="296" t="s">
        <v>15</v>
      </c>
      <c r="AO23" s="296" t="s">
        <v>14</v>
      </c>
      <c r="AP23" s="296" t="s">
        <v>13</v>
      </c>
      <c r="AQ23" s="310" t="s">
        <v>10</v>
      </c>
      <c r="AR23" s="306"/>
      <c r="AS23" s="306"/>
      <c r="AT23" s="306"/>
      <c r="AU23" s="306"/>
      <c r="AV23" s="313"/>
    </row>
    <row r="24" spans="1:48" ht="96.75" customHeight="1" x14ac:dyDescent="0.25">
      <c r="A24" s="298"/>
      <c r="B24" s="301"/>
      <c r="C24" s="298"/>
      <c r="D24" s="298"/>
      <c r="E24" s="315"/>
      <c r="F24" s="317"/>
      <c r="G24" s="317"/>
      <c r="H24" s="317"/>
      <c r="I24" s="319"/>
      <c r="J24" s="319"/>
      <c r="K24" s="319"/>
      <c r="L24" s="317"/>
      <c r="M24" s="298"/>
      <c r="N24" s="298"/>
      <c r="O24" s="298"/>
      <c r="P24" s="306"/>
      <c r="Q24" s="306"/>
      <c r="R24" s="306"/>
      <c r="S24" s="308"/>
      <c r="T24" s="308"/>
      <c r="U24" s="309"/>
      <c r="V24" s="309"/>
      <c r="W24" s="306"/>
      <c r="X24" s="306"/>
      <c r="Y24" s="306"/>
      <c r="Z24" s="306"/>
      <c r="AA24" s="306"/>
      <c r="AB24" s="306"/>
      <c r="AC24" s="306"/>
      <c r="AD24" s="306"/>
      <c r="AE24" s="306"/>
      <c r="AF24" s="122" t="s">
        <v>12</v>
      </c>
      <c r="AG24" s="122" t="s">
        <v>11</v>
      </c>
      <c r="AH24" s="123" t="s">
        <v>1</v>
      </c>
      <c r="AI24" s="123" t="s">
        <v>10</v>
      </c>
      <c r="AJ24" s="298"/>
      <c r="AK24" s="298"/>
      <c r="AL24" s="298"/>
      <c r="AM24" s="298"/>
      <c r="AN24" s="298"/>
      <c r="AO24" s="298"/>
      <c r="AP24" s="298"/>
      <c r="AQ24" s="311"/>
      <c r="AR24" s="306"/>
      <c r="AS24" s="306"/>
      <c r="AT24" s="306"/>
      <c r="AU24" s="306"/>
      <c r="AV24" s="313"/>
    </row>
    <row r="25" spans="1:48" s="15" customFormat="1" ht="11.25" x14ac:dyDescent="0.2">
      <c r="A25" s="124">
        <v>1</v>
      </c>
      <c r="B25" s="124">
        <v>2</v>
      </c>
      <c r="C25" s="124">
        <v>4</v>
      </c>
      <c r="D25" s="124">
        <v>5</v>
      </c>
      <c r="E25" s="124">
        <v>6</v>
      </c>
      <c r="F25" s="124">
        <f>E25+1</f>
        <v>7</v>
      </c>
      <c r="G25" s="124">
        <f t="shared" ref="G25:AV25" si="0">F25+1</f>
        <v>8</v>
      </c>
      <c r="H25" s="124">
        <f t="shared" si="0"/>
        <v>9</v>
      </c>
      <c r="I25" s="124">
        <f t="shared" si="0"/>
        <v>10</v>
      </c>
      <c r="J25" s="124">
        <f t="shared" si="0"/>
        <v>11</v>
      </c>
      <c r="K25" s="124">
        <f t="shared" si="0"/>
        <v>12</v>
      </c>
      <c r="L25" s="124">
        <f t="shared" si="0"/>
        <v>13</v>
      </c>
      <c r="M25" s="124">
        <f t="shared" si="0"/>
        <v>14</v>
      </c>
      <c r="N25" s="124">
        <f t="shared" si="0"/>
        <v>15</v>
      </c>
      <c r="O25" s="124">
        <f t="shared" si="0"/>
        <v>16</v>
      </c>
      <c r="P25" s="124">
        <f t="shared" si="0"/>
        <v>17</v>
      </c>
      <c r="Q25" s="124">
        <f t="shared" si="0"/>
        <v>18</v>
      </c>
      <c r="R25" s="124">
        <f t="shared" si="0"/>
        <v>19</v>
      </c>
      <c r="S25" s="124">
        <f t="shared" si="0"/>
        <v>20</v>
      </c>
      <c r="T25" s="124">
        <f t="shared" si="0"/>
        <v>21</v>
      </c>
      <c r="U25" s="124">
        <f t="shared" si="0"/>
        <v>22</v>
      </c>
      <c r="V25" s="124">
        <f t="shared" si="0"/>
        <v>23</v>
      </c>
      <c r="W25" s="124">
        <f t="shared" si="0"/>
        <v>24</v>
      </c>
      <c r="X25" s="124">
        <f t="shared" si="0"/>
        <v>25</v>
      </c>
      <c r="Y25" s="124">
        <f t="shared" si="0"/>
        <v>26</v>
      </c>
      <c r="Z25" s="124">
        <f t="shared" si="0"/>
        <v>27</v>
      </c>
      <c r="AA25" s="124">
        <f t="shared" si="0"/>
        <v>28</v>
      </c>
      <c r="AB25" s="124">
        <f t="shared" si="0"/>
        <v>29</v>
      </c>
      <c r="AC25" s="124">
        <f t="shared" si="0"/>
        <v>30</v>
      </c>
      <c r="AD25" s="124">
        <f t="shared" si="0"/>
        <v>31</v>
      </c>
      <c r="AE25" s="124">
        <f t="shared" si="0"/>
        <v>32</v>
      </c>
      <c r="AF25" s="124">
        <f t="shared" si="0"/>
        <v>33</v>
      </c>
      <c r="AG25" s="124">
        <f t="shared" si="0"/>
        <v>34</v>
      </c>
      <c r="AH25" s="124">
        <f t="shared" si="0"/>
        <v>35</v>
      </c>
      <c r="AI25" s="124">
        <f t="shared" si="0"/>
        <v>36</v>
      </c>
      <c r="AJ25" s="124">
        <f t="shared" si="0"/>
        <v>37</v>
      </c>
      <c r="AK25" s="124">
        <f t="shared" si="0"/>
        <v>38</v>
      </c>
      <c r="AL25" s="124">
        <f t="shared" si="0"/>
        <v>39</v>
      </c>
      <c r="AM25" s="124">
        <f t="shared" si="0"/>
        <v>40</v>
      </c>
      <c r="AN25" s="124">
        <f t="shared" si="0"/>
        <v>41</v>
      </c>
      <c r="AO25" s="124">
        <f t="shared" si="0"/>
        <v>42</v>
      </c>
      <c r="AP25" s="124">
        <f t="shared" si="0"/>
        <v>43</v>
      </c>
      <c r="AQ25" s="124">
        <f t="shared" si="0"/>
        <v>44</v>
      </c>
      <c r="AR25" s="124">
        <f t="shared" si="0"/>
        <v>45</v>
      </c>
      <c r="AS25" s="124">
        <f t="shared" si="0"/>
        <v>46</v>
      </c>
      <c r="AT25" s="124">
        <f t="shared" si="0"/>
        <v>47</v>
      </c>
      <c r="AU25" s="124">
        <f t="shared" si="0"/>
        <v>48</v>
      </c>
      <c r="AV25" s="124">
        <f t="shared" si="0"/>
        <v>49</v>
      </c>
    </row>
    <row r="26" spans="1:48" s="15" customFormat="1" ht="180" x14ac:dyDescent="0.2">
      <c r="A26" s="130">
        <v>1</v>
      </c>
      <c r="B26" s="126" t="s">
        <v>523</v>
      </c>
      <c r="C26" s="126" t="s">
        <v>570</v>
      </c>
      <c r="D26" s="326">
        <v>46022</v>
      </c>
      <c r="E26" s="130">
        <v>1</v>
      </c>
      <c r="F26" s="327">
        <v>0</v>
      </c>
      <c r="G26" s="327">
        <v>0.8</v>
      </c>
      <c r="H26" s="327">
        <v>0</v>
      </c>
      <c r="I26" s="327">
        <v>0</v>
      </c>
      <c r="J26" s="327">
        <v>0</v>
      </c>
      <c r="K26" s="327">
        <v>0</v>
      </c>
      <c r="L26" s="327">
        <v>0</v>
      </c>
      <c r="M26" s="126" t="s">
        <v>510</v>
      </c>
      <c r="N26" s="127" t="s">
        <v>511</v>
      </c>
      <c r="O26" s="126"/>
      <c r="P26" s="128">
        <f>203647.2/1200</f>
        <v>169.70600000000002</v>
      </c>
      <c r="Q26" s="126" t="s">
        <v>512</v>
      </c>
      <c r="R26" s="129">
        <f>P26</f>
        <v>169.70600000000002</v>
      </c>
      <c r="S26" s="127" t="s">
        <v>513</v>
      </c>
      <c r="T26" s="127" t="s">
        <v>513</v>
      </c>
      <c r="U26" s="130">
        <v>1</v>
      </c>
      <c r="V26" s="130">
        <v>1</v>
      </c>
      <c r="W26" s="131" t="s">
        <v>514</v>
      </c>
      <c r="X26" s="131">
        <v>169.70599999999999</v>
      </c>
      <c r="Y26" s="132">
        <v>0</v>
      </c>
      <c r="Z26" s="133"/>
      <c r="AA26" s="132">
        <v>0</v>
      </c>
      <c r="AB26" s="129">
        <f>X26</f>
        <v>169.70599999999999</v>
      </c>
      <c r="AC26" s="131" t="s">
        <v>514</v>
      </c>
      <c r="AD26" s="128">
        <v>203.6472</v>
      </c>
      <c r="AE26" s="134"/>
      <c r="AF26" s="130" t="s">
        <v>323</v>
      </c>
      <c r="AG26" s="126" t="s">
        <v>323</v>
      </c>
      <c r="AH26" s="133" t="s">
        <v>323</v>
      </c>
      <c r="AI26" s="133" t="s">
        <v>323</v>
      </c>
      <c r="AJ26" s="133" t="s">
        <v>323</v>
      </c>
      <c r="AK26" s="133" t="s">
        <v>323</v>
      </c>
      <c r="AL26" s="126" t="s">
        <v>515</v>
      </c>
      <c r="AM26" s="126" t="s">
        <v>323</v>
      </c>
      <c r="AN26" s="133" t="s">
        <v>323</v>
      </c>
      <c r="AO26" s="126" t="s">
        <v>323</v>
      </c>
      <c r="AP26" s="135">
        <v>45180</v>
      </c>
      <c r="AQ26" s="135">
        <v>45180</v>
      </c>
      <c r="AR26" s="135">
        <v>45180</v>
      </c>
      <c r="AS26" s="135">
        <v>45180</v>
      </c>
      <c r="AT26" s="133">
        <v>45390</v>
      </c>
      <c r="AU26" s="125"/>
      <c r="AV26" s="125"/>
    </row>
    <row r="27" spans="1:48" ht="60" customHeight="1" x14ac:dyDescent="0.25">
      <c r="A27" s="130">
        <v>2</v>
      </c>
      <c r="B27" s="126" t="s">
        <v>523</v>
      </c>
      <c r="C27" s="126" t="s">
        <v>570</v>
      </c>
      <c r="D27" s="326">
        <f>D26</f>
        <v>46022</v>
      </c>
      <c r="E27" s="130">
        <f>E26</f>
        <v>1</v>
      </c>
      <c r="F27" s="327">
        <f t="shared" ref="F27:L27" si="1">F26</f>
        <v>0</v>
      </c>
      <c r="G27" s="327">
        <f t="shared" si="1"/>
        <v>0.8</v>
      </c>
      <c r="H27" s="327">
        <f t="shared" si="1"/>
        <v>0</v>
      </c>
      <c r="I27" s="327">
        <f t="shared" si="1"/>
        <v>0</v>
      </c>
      <c r="J27" s="327">
        <f t="shared" si="1"/>
        <v>0</v>
      </c>
      <c r="K27" s="327">
        <f t="shared" si="1"/>
        <v>0</v>
      </c>
      <c r="L27" s="327">
        <f t="shared" si="1"/>
        <v>0</v>
      </c>
      <c r="M27" s="126" t="s">
        <v>510</v>
      </c>
      <c r="N27" s="136" t="s">
        <v>516</v>
      </c>
      <c r="O27" s="132"/>
      <c r="P27" s="137">
        <f>2211129.84/1200</f>
        <v>1842.6081999999999</v>
      </c>
      <c r="Q27" s="126" t="s">
        <v>512</v>
      </c>
      <c r="R27" s="138">
        <f>P27</f>
        <v>1842.6081999999999</v>
      </c>
      <c r="S27" s="127" t="s">
        <v>517</v>
      </c>
      <c r="T27" s="127" t="s">
        <v>517</v>
      </c>
      <c r="U27" s="139" t="s">
        <v>518</v>
      </c>
      <c r="V27" s="132">
        <v>1</v>
      </c>
      <c r="W27" s="127" t="s">
        <v>519</v>
      </c>
      <c r="X27" s="140">
        <f>2119169.23/1200</f>
        <v>1765.9743583333334</v>
      </c>
      <c r="Y27" s="132">
        <v>0</v>
      </c>
      <c r="Z27" s="133"/>
      <c r="AA27" s="132">
        <v>0</v>
      </c>
      <c r="AB27" s="141">
        <v>1765.9743583333334</v>
      </c>
      <c r="AC27" s="127" t="s">
        <v>519</v>
      </c>
      <c r="AD27" s="142">
        <f>2119169.23/1000</f>
        <v>2119.16923</v>
      </c>
      <c r="AE27" s="132"/>
      <c r="AF27" s="126">
        <v>32515126274</v>
      </c>
      <c r="AG27" s="126" t="s">
        <v>520</v>
      </c>
      <c r="AH27" s="143">
        <v>45883</v>
      </c>
      <c r="AI27" s="143">
        <v>45883</v>
      </c>
      <c r="AJ27" s="143">
        <v>45891</v>
      </c>
      <c r="AK27" s="133">
        <v>45897</v>
      </c>
      <c r="AL27" s="132" t="s">
        <v>323</v>
      </c>
      <c r="AM27" s="132" t="s">
        <v>323</v>
      </c>
      <c r="AN27" s="132" t="s">
        <v>323</v>
      </c>
      <c r="AO27" s="132" t="s">
        <v>323</v>
      </c>
      <c r="AP27" s="144">
        <v>45930</v>
      </c>
      <c r="AQ27" s="144">
        <v>45930</v>
      </c>
      <c r="AR27" s="144">
        <v>45930</v>
      </c>
      <c r="AS27" s="144">
        <v>45930</v>
      </c>
      <c r="AT27" s="133">
        <v>46200</v>
      </c>
      <c r="AU27" s="145"/>
      <c r="AV27" s="145"/>
    </row>
    <row r="28" spans="1:48" ht="0.75" customHeight="1" x14ac:dyDescent="0.25"/>
    <row r="29" spans="1:48" hidden="1" x14ac:dyDescent="0.25"/>
    <row r="30" spans="1:48" hidden="1" x14ac:dyDescent="0.25"/>
    <row r="31" spans="1:48" hidden="1" x14ac:dyDescent="0.25"/>
    <row r="32" spans="1:48" hidden="1" x14ac:dyDescent="0.25"/>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9" zoomScaleNormal="100" workbookViewId="0">
      <selection activeCell="I10" sqref="I10"/>
    </sheetView>
  </sheetViews>
  <sheetFormatPr defaultRowHeight="15.75" x14ac:dyDescent="0.25"/>
  <cols>
    <col min="1" max="2" width="66.140625" style="70"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x14ac:dyDescent="0.25">
      <c r="B1" s="23" t="s">
        <v>67</v>
      </c>
    </row>
    <row r="2" spans="1:8" ht="18.75" x14ac:dyDescent="0.3">
      <c r="B2" s="11" t="s">
        <v>9</v>
      </c>
    </row>
    <row r="3" spans="1:8" ht="18.75" x14ac:dyDescent="0.3">
      <c r="B3" s="11" t="s">
        <v>551</v>
      </c>
    </row>
    <row r="4" spans="1:8" x14ac:dyDescent="0.25">
      <c r="B4" s="26"/>
    </row>
    <row r="5" spans="1:8" ht="18.75" x14ac:dyDescent="0.3">
      <c r="A5" s="320" t="s">
        <v>552</v>
      </c>
      <c r="B5" s="320"/>
      <c r="C5" s="38"/>
      <c r="D5" s="38"/>
      <c r="E5" s="38"/>
      <c r="F5" s="38"/>
      <c r="G5" s="38"/>
      <c r="H5" s="38"/>
    </row>
    <row r="6" spans="1:8" ht="18.75" x14ac:dyDescent="0.3">
      <c r="A6" s="90"/>
      <c r="B6" s="90"/>
      <c r="C6" s="90"/>
      <c r="D6" s="90"/>
      <c r="E6" s="90"/>
      <c r="F6" s="90"/>
      <c r="G6" s="90"/>
      <c r="H6" s="90"/>
    </row>
    <row r="7" spans="1:8" ht="18.75" x14ac:dyDescent="0.25">
      <c r="A7" s="195" t="s">
        <v>8</v>
      </c>
      <c r="B7" s="195"/>
      <c r="C7" s="9"/>
      <c r="D7" s="9"/>
      <c r="E7" s="9"/>
      <c r="F7" s="9"/>
      <c r="G7" s="9"/>
      <c r="H7" s="9"/>
    </row>
    <row r="8" spans="1:8" ht="18.75" x14ac:dyDescent="0.25">
      <c r="A8" s="9"/>
      <c r="B8" s="9"/>
      <c r="C8" s="9"/>
      <c r="D8" s="9"/>
      <c r="E8" s="9"/>
      <c r="F8" s="9"/>
      <c r="G8" s="9"/>
      <c r="H8" s="9"/>
    </row>
    <row r="9" spans="1:8" x14ac:dyDescent="0.25">
      <c r="A9" s="196" t="s">
        <v>523</v>
      </c>
      <c r="B9" s="196"/>
      <c r="C9" s="6"/>
      <c r="D9" s="6"/>
      <c r="E9" s="6"/>
      <c r="F9" s="6"/>
      <c r="G9" s="6"/>
      <c r="H9" s="6"/>
    </row>
    <row r="10" spans="1:8" x14ac:dyDescent="0.25">
      <c r="A10" s="192" t="s">
        <v>7</v>
      </c>
      <c r="B10" s="192"/>
      <c r="C10" s="4"/>
      <c r="D10" s="4"/>
      <c r="E10" s="4"/>
      <c r="F10" s="4"/>
      <c r="G10" s="4"/>
      <c r="H10" s="4"/>
    </row>
    <row r="11" spans="1:8" ht="18.75" x14ac:dyDescent="0.25">
      <c r="A11" s="9"/>
      <c r="B11" s="9"/>
      <c r="C11" s="9"/>
      <c r="D11" s="9"/>
      <c r="E11" s="9"/>
      <c r="F11" s="9"/>
      <c r="G11" s="9"/>
      <c r="H11" s="9"/>
    </row>
    <row r="12" spans="1:8" ht="30.75" customHeight="1" x14ac:dyDescent="0.25">
      <c r="A12" s="196" t="s">
        <v>489</v>
      </c>
      <c r="B12" s="196"/>
      <c r="C12" s="6"/>
      <c r="D12" s="6"/>
      <c r="E12" s="6"/>
      <c r="F12" s="6"/>
      <c r="G12" s="6"/>
      <c r="H12" s="6"/>
    </row>
    <row r="13" spans="1:8" x14ac:dyDescent="0.25">
      <c r="A13" s="192" t="s">
        <v>6</v>
      </c>
      <c r="B13" s="192"/>
      <c r="C13" s="4"/>
      <c r="D13" s="4"/>
      <c r="E13" s="4"/>
      <c r="F13" s="4"/>
      <c r="G13" s="4"/>
      <c r="H13" s="4"/>
    </row>
    <row r="14" spans="1:8" ht="18.75" x14ac:dyDescent="0.25">
      <c r="A14" s="8"/>
      <c r="B14" s="8"/>
      <c r="C14" s="8"/>
      <c r="D14" s="8"/>
      <c r="E14" s="8"/>
      <c r="F14" s="8"/>
      <c r="G14" s="8"/>
      <c r="H14" s="8"/>
    </row>
    <row r="15" spans="1:8" x14ac:dyDescent="0.25">
      <c r="A15" s="196" t="s">
        <v>556</v>
      </c>
      <c r="B15" s="196"/>
      <c r="C15" s="6"/>
      <c r="D15" s="6"/>
      <c r="E15" s="6"/>
      <c r="F15" s="6"/>
      <c r="G15" s="6"/>
      <c r="H15" s="6"/>
    </row>
    <row r="16" spans="1:8" x14ac:dyDescent="0.25">
      <c r="A16" s="192" t="s">
        <v>5</v>
      </c>
      <c r="B16" s="192"/>
      <c r="C16" s="4"/>
      <c r="D16" s="4"/>
      <c r="E16" s="4"/>
      <c r="F16" s="4"/>
      <c r="G16" s="4"/>
      <c r="H16" s="4"/>
    </row>
    <row r="17" spans="1:2" x14ac:dyDescent="0.25">
      <c r="B17" s="71"/>
    </row>
    <row r="18" spans="1:2" ht="33.75" customHeight="1" x14ac:dyDescent="0.25">
      <c r="A18" s="324" t="s">
        <v>455</v>
      </c>
      <c r="B18" s="325"/>
    </row>
    <row r="19" spans="1:2" x14ac:dyDescent="0.25">
      <c r="B19" s="26"/>
    </row>
    <row r="20" spans="1:2" ht="16.5" thickBot="1" x14ac:dyDescent="0.3">
      <c r="B20" s="72"/>
    </row>
    <row r="21" spans="1:2" ht="48.75" customHeight="1" thickBot="1" x14ac:dyDescent="0.3">
      <c r="A21" s="73" t="s">
        <v>330</v>
      </c>
      <c r="B21" s="168" t="str">
        <f>A15</f>
        <v>Реконструкция оборудования ЗТП-19 с заменой силовых трансформаторов (замена  двух ТМГ 180 кВА на ТМГ 6/0,4/400 кВА 2 шт.) г.о. Новокуйбышевск Самарская область</v>
      </c>
    </row>
    <row r="22" spans="1:2" ht="16.5" thickBot="1" x14ac:dyDescent="0.3">
      <c r="A22" s="73" t="s">
        <v>331</v>
      </c>
      <c r="B22" s="169" t="s">
        <v>558</v>
      </c>
    </row>
    <row r="23" spans="1:2" ht="16.5" thickBot="1" x14ac:dyDescent="0.3">
      <c r="A23" s="73" t="s">
        <v>312</v>
      </c>
      <c r="B23" s="170" t="s">
        <v>476</v>
      </c>
    </row>
    <row r="24" spans="1:2" ht="16.5" thickBot="1" x14ac:dyDescent="0.3">
      <c r="A24" s="73" t="s">
        <v>332</v>
      </c>
      <c r="B24" s="170" t="s">
        <v>557</v>
      </c>
    </row>
    <row r="25" spans="1:2" ht="16.5" thickBot="1" x14ac:dyDescent="0.3">
      <c r="A25" s="74" t="s">
        <v>333</v>
      </c>
      <c r="B25" s="169">
        <v>2025</v>
      </c>
    </row>
    <row r="26" spans="1:2" ht="16.5" thickBot="1" x14ac:dyDescent="0.3">
      <c r="A26" s="75" t="s">
        <v>334</v>
      </c>
      <c r="B26" s="169" t="s">
        <v>509</v>
      </c>
    </row>
    <row r="27" spans="1:2" ht="29.25" thickBot="1" x14ac:dyDescent="0.3">
      <c r="A27" s="81" t="s">
        <v>553</v>
      </c>
      <c r="B27" s="171">
        <v>2.3228299999999997</v>
      </c>
    </row>
    <row r="28" spans="1:2" ht="16.5" thickBot="1" x14ac:dyDescent="0.3">
      <c r="A28" s="77" t="s">
        <v>335</v>
      </c>
      <c r="B28" s="172" t="s">
        <v>568</v>
      </c>
    </row>
    <row r="29" spans="1:2" ht="29.25" thickBot="1" x14ac:dyDescent="0.3">
      <c r="A29" s="82" t="s">
        <v>336</v>
      </c>
      <c r="B29" s="172">
        <f>B33+B38</f>
        <v>2.3228164299999996</v>
      </c>
    </row>
    <row r="30" spans="1:2" ht="29.25" thickBot="1" x14ac:dyDescent="0.3">
      <c r="A30" s="82" t="s">
        <v>337</v>
      </c>
      <c r="B30" s="172">
        <f>B29</f>
        <v>2.3228164299999996</v>
      </c>
    </row>
    <row r="31" spans="1:2" ht="16.5" thickBot="1" x14ac:dyDescent="0.3">
      <c r="A31" s="77" t="s">
        <v>338</v>
      </c>
      <c r="B31" s="172"/>
    </row>
    <row r="32" spans="1:2" ht="29.25" thickBot="1" x14ac:dyDescent="0.3">
      <c r="A32" s="82" t="s">
        <v>339</v>
      </c>
      <c r="B32" s="172" t="s">
        <v>561</v>
      </c>
    </row>
    <row r="33" spans="1:2" ht="16.5" thickBot="1" x14ac:dyDescent="0.3">
      <c r="A33" s="77" t="s">
        <v>562</v>
      </c>
      <c r="B33" s="173">
        <v>0.2036472</v>
      </c>
    </row>
    <row r="34" spans="1:2" ht="16.5" thickBot="1" x14ac:dyDescent="0.3">
      <c r="A34" s="77" t="s">
        <v>341</v>
      </c>
      <c r="B34" s="174">
        <f>B33/B27</f>
        <v>8.7672020767770364E-2</v>
      </c>
    </row>
    <row r="35" spans="1:2" ht="16.5" thickBot="1" x14ac:dyDescent="0.3">
      <c r="A35" s="77" t="s">
        <v>342</v>
      </c>
      <c r="B35" s="173">
        <v>0.2036472</v>
      </c>
    </row>
    <row r="36" spans="1:2" ht="16.5" thickBot="1" x14ac:dyDescent="0.3">
      <c r="A36" s="77" t="s">
        <v>343</v>
      </c>
      <c r="B36" s="175">
        <v>0.169706</v>
      </c>
    </row>
    <row r="37" spans="1:2" ht="29.25" thickBot="1" x14ac:dyDescent="0.3">
      <c r="A37" s="82" t="s">
        <v>339</v>
      </c>
      <c r="B37" s="176" t="s">
        <v>563</v>
      </c>
    </row>
    <row r="38" spans="1:2" ht="16.5" thickBot="1" x14ac:dyDescent="0.3">
      <c r="A38" s="77" t="s">
        <v>564</v>
      </c>
      <c r="B38" s="175">
        <v>2.1191692299999998</v>
      </c>
    </row>
    <row r="39" spans="1:2" ht="16.5" thickBot="1" x14ac:dyDescent="0.3">
      <c r="A39" s="77" t="s">
        <v>341</v>
      </c>
      <c r="B39" s="174">
        <f>B38/B27</f>
        <v>0.91232213722054567</v>
      </c>
    </row>
    <row r="40" spans="1:2" ht="16.5" thickBot="1" x14ac:dyDescent="0.3">
      <c r="A40" s="77" t="s">
        <v>342</v>
      </c>
      <c r="B40" s="172">
        <v>0</v>
      </c>
    </row>
    <row r="41" spans="1:2" ht="16.5" thickBot="1" x14ac:dyDescent="0.3">
      <c r="A41" s="77" t="s">
        <v>343</v>
      </c>
      <c r="B41" s="172">
        <v>0</v>
      </c>
    </row>
    <row r="42" spans="1:2" ht="29.25" thickBot="1" x14ac:dyDescent="0.3">
      <c r="A42" s="82" t="s">
        <v>344</v>
      </c>
      <c r="B42" s="172">
        <v>0</v>
      </c>
    </row>
    <row r="43" spans="1:2" ht="16.5" thickBot="1" x14ac:dyDescent="0.3">
      <c r="A43" s="77" t="s">
        <v>340</v>
      </c>
      <c r="B43" s="172">
        <v>0</v>
      </c>
    </row>
    <row r="44" spans="1:2" ht="16.5" thickBot="1" x14ac:dyDescent="0.3">
      <c r="A44" s="77" t="s">
        <v>341</v>
      </c>
      <c r="B44" s="172">
        <v>0</v>
      </c>
    </row>
    <row r="45" spans="1:2" ht="16.5" thickBot="1" x14ac:dyDescent="0.3">
      <c r="A45" s="77" t="s">
        <v>342</v>
      </c>
      <c r="B45" s="172">
        <v>0</v>
      </c>
    </row>
    <row r="46" spans="1:2" ht="16.5" thickBot="1" x14ac:dyDescent="0.3">
      <c r="A46" s="77" t="s">
        <v>343</v>
      </c>
      <c r="B46" s="172">
        <v>0</v>
      </c>
    </row>
    <row r="47" spans="1:2" ht="29.25" thickBot="1" x14ac:dyDescent="0.3">
      <c r="A47" s="76" t="s">
        <v>345</v>
      </c>
      <c r="B47" s="177">
        <v>1</v>
      </c>
    </row>
    <row r="48" spans="1:2" ht="16.5" thickBot="1" x14ac:dyDescent="0.3">
      <c r="A48" s="78" t="s">
        <v>338</v>
      </c>
      <c r="B48" s="178"/>
    </row>
    <row r="49" spans="1:2" ht="16.5" thickBot="1" x14ac:dyDescent="0.3">
      <c r="A49" s="78" t="s">
        <v>346</v>
      </c>
      <c r="B49" s="179">
        <f>B38/(B33+B38)</f>
        <v>0.91232746704826784</v>
      </c>
    </row>
    <row r="50" spans="1:2" ht="16.5" thickBot="1" x14ac:dyDescent="0.3">
      <c r="A50" s="78" t="s">
        <v>347</v>
      </c>
      <c r="B50" s="178" t="s">
        <v>554</v>
      </c>
    </row>
    <row r="51" spans="1:2" ht="16.5" thickBot="1" x14ac:dyDescent="0.3">
      <c r="A51" s="78" t="s">
        <v>348</v>
      </c>
      <c r="B51" s="180">
        <f>B47-B49</f>
        <v>8.7672532951732163E-2</v>
      </c>
    </row>
    <row r="52" spans="1:2" ht="16.5" thickBot="1" x14ac:dyDescent="0.3">
      <c r="A52" s="74" t="s">
        <v>349</v>
      </c>
      <c r="B52" s="179">
        <f>B53/B27</f>
        <v>8.7672020767770364E-2</v>
      </c>
    </row>
    <row r="53" spans="1:2" ht="16.5" thickBot="1" x14ac:dyDescent="0.3">
      <c r="A53" s="74" t="s">
        <v>350</v>
      </c>
      <c r="B53" s="178">
        <f>B35+B40</f>
        <v>0.2036472</v>
      </c>
    </row>
    <row r="54" spans="1:2" ht="16.5" thickBot="1" x14ac:dyDescent="0.3">
      <c r="A54" s="74" t="s">
        <v>351</v>
      </c>
      <c r="B54" s="179">
        <f>B55/(B27/1.2)</f>
        <v>8.7672020767770351E-2</v>
      </c>
    </row>
    <row r="55" spans="1:2" ht="16.5" thickBot="1" x14ac:dyDescent="0.3">
      <c r="A55" s="75" t="s">
        <v>352</v>
      </c>
      <c r="B55" s="178">
        <f>B36+B41</f>
        <v>0.169706</v>
      </c>
    </row>
    <row r="56" spans="1:2" x14ac:dyDescent="0.25">
      <c r="A56" s="181" t="s">
        <v>353</v>
      </c>
      <c r="B56" s="182"/>
    </row>
    <row r="57" spans="1:2" ht="16.5" thickBot="1" x14ac:dyDescent="0.3">
      <c r="A57" s="183" t="s">
        <v>354</v>
      </c>
      <c r="B57" s="182" t="s">
        <v>523</v>
      </c>
    </row>
    <row r="58" spans="1:2" ht="16.5" thickBot="1" x14ac:dyDescent="0.3">
      <c r="A58" s="183" t="s">
        <v>355</v>
      </c>
      <c r="B58" s="172" t="s">
        <v>565</v>
      </c>
    </row>
    <row r="59" spans="1:2" ht="16.5" thickBot="1" x14ac:dyDescent="0.3">
      <c r="A59" s="183" t="s">
        <v>356</v>
      </c>
      <c r="B59" s="182" t="s">
        <v>475</v>
      </c>
    </row>
    <row r="60" spans="1:2" ht="16.5" thickBot="1" x14ac:dyDescent="0.3">
      <c r="A60" s="183" t="s">
        <v>357</v>
      </c>
      <c r="B60" s="172" t="s">
        <v>566</v>
      </c>
    </row>
    <row r="61" spans="1:2" ht="16.5" thickBot="1" x14ac:dyDescent="0.3">
      <c r="A61" s="183" t="s">
        <v>358</v>
      </c>
      <c r="B61" s="182" t="s">
        <v>475</v>
      </c>
    </row>
    <row r="62" spans="1:2" ht="30.75" thickBot="1" x14ac:dyDescent="0.3">
      <c r="A62" s="79" t="s">
        <v>359</v>
      </c>
      <c r="B62" s="184" t="s">
        <v>475</v>
      </c>
    </row>
    <row r="63" spans="1:2" ht="29.25" thickBot="1" x14ac:dyDescent="0.3">
      <c r="A63" s="74" t="s">
        <v>360</v>
      </c>
      <c r="B63" s="172"/>
    </row>
    <row r="64" spans="1:2" ht="16.5" thickBot="1" x14ac:dyDescent="0.3">
      <c r="A64" s="78" t="s">
        <v>338</v>
      </c>
      <c r="B64" s="185" t="s">
        <v>475</v>
      </c>
    </row>
    <row r="65" spans="1:2" ht="16.5" thickBot="1" x14ac:dyDescent="0.3">
      <c r="A65" s="78" t="s">
        <v>361</v>
      </c>
      <c r="B65" s="172" t="s">
        <v>475</v>
      </c>
    </row>
    <row r="66" spans="1:2" ht="16.5" thickBot="1" x14ac:dyDescent="0.3">
      <c r="A66" s="78" t="s">
        <v>362</v>
      </c>
      <c r="B66" s="185" t="s">
        <v>475</v>
      </c>
    </row>
    <row r="67" spans="1:2" ht="16.5" thickBot="1" x14ac:dyDescent="0.3">
      <c r="A67" s="83" t="s">
        <v>363</v>
      </c>
      <c r="B67" s="186"/>
    </row>
    <row r="68" spans="1:2" ht="16.5" thickBot="1" x14ac:dyDescent="0.3">
      <c r="A68" s="74" t="s">
        <v>364</v>
      </c>
      <c r="B68" s="187"/>
    </row>
    <row r="69" spans="1:2" ht="16.5" thickBot="1" x14ac:dyDescent="0.3">
      <c r="A69" s="80" t="s">
        <v>365</v>
      </c>
      <c r="B69" s="185" t="s">
        <v>547</v>
      </c>
    </row>
    <row r="70" spans="1:2" ht="16.5" thickBot="1" x14ac:dyDescent="0.3">
      <c r="A70" s="80" t="s">
        <v>366</v>
      </c>
      <c r="B70" s="185" t="s">
        <v>475</v>
      </c>
    </row>
    <row r="71" spans="1:2" ht="16.5" thickBot="1" x14ac:dyDescent="0.3">
      <c r="A71" s="80" t="s">
        <v>367</v>
      </c>
      <c r="B71" s="185" t="s">
        <v>475</v>
      </c>
    </row>
    <row r="72" spans="1:2" ht="29.25" thickBot="1" x14ac:dyDescent="0.3">
      <c r="A72" s="84" t="s">
        <v>368</v>
      </c>
      <c r="B72" s="185" t="s">
        <v>478</v>
      </c>
    </row>
    <row r="73" spans="1:2" ht="28.5" x14ac:dyDescent="0.25">
      <c r="A73" s="76" t="s">
        <v>369</v>
      </c>
      <c r="B73" s="321" t="s">
        <v>555</v>
      </c>
    </row>
    <row r="74" spans="1:2" x14ac:dyDescent="0.25">
      <c r="A74" s="80" t="s">
        <v>370</v>
      </c>
      <c r="B74" s="322"/>
    </row>
    <row r="75" spans="1:2" x14ac:dyDescent="0.25">
      <c r="A75" s="80" t="s">
        <v>371</v>
      </c>
      <c r="B75" s="322"/>
    </row>
    <row r="76" spans="1:2" x14ac:dyDescent="0.25">
      <c r="A76" s="80" t="s">
        <v>372</v>
      </c>
      <c r="B76" s="322"/>
    </row>
    <row r="77" spans="1:2" x14ac:dyDescent="0.25">
      <c r="A77" s="80" t="s">
        <v>373</v>
      </c>
      <c r="B77" s="322"/>
    </row>
    <row r="78" spans="1:2" ht="16.5" thickBot="1" x14ac:dyDescent="0.3">
      <c r="A78" s="85" t="s">
        <v>374</v>
      </c>
      <c r="B78" s="323"/>
    </row>
    <row r="81" spans="1:2" x14ac:dyDescent="0.25">
      <c r="A81" s="86"/>
      <c r="B81" s="87"/>
    </row>
    <row r="82" spans="1:2" x14ac:dyDescent="0.25">
      <c r="B82" s="88"/>
    </row>
    <row r="83" spans="1:2" x14ac:dyDescent="0.25">
      <c r="B83" s="89"/>
    </row>
  </sheetData>
  <customSheetViews>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1"/>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2"/>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3"/>
    </customSheetView>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4"/>
    </customSheetView>
  </customSheetViews>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A8" zoomScale="70" zoomScaleSheetLayoutView="7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3" t="s">
        <v>67</v>
      </c>
    </row>
    <row r="2" spans="1:28" s="7" customFormat="1" ht="18.75" customHeight="1" x14ac:dyDescent="0.3">
      <c r="A2" s="13"/>
      <c r="S2" s="11" t="s">
        <v>9</v>
      </c>
    </row>
    <row r="3" spans="1:28" s="7" customFormat="1" ht="18.75" x14ac:dyDescent="0.3">
      <c r="S3" s="11" t="s">
        <v>66</v>
      </c>
    </row>
    <row r="4" spans="1:28" s="7" customFormat="1" ht="18.75" customHeight="1" x14ac:dyDescent="0.2">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row>
    <row r="5" spans="1:28" s="7" customFormat="1" ht="15.75" x14ac:dyDescent="0.2">
      <c r="A5" s="12"/>
    </row>
    <row r="6" spans="1:28" s="7" customFormat="1" ht="18.75" x14ac:dyDescent="0.2">
      <c r="A6" s="195" t="s">
        <v>8</v>
      </c>
      <c r="B6" s="195"/>
      <c r="C6" s="195"/>
      <c r="D6" s="195"/>
      <c r="E6" s="195"/>
      <c r="F6" s="195"/>
      <c r="G6" s="195"/>
      <c r="H6" s="195"/>
      <c r="I6" s="195"/>
      <c r="J6" s="195"/>
      <c r="K6" s="195"/>
      <c r="L6" s="195"/>
      <c r="M6" s="195"/>
      <c r="N6" s="195"/>
      <c r="O6" s="195"/>
      <c r="P6" s="195"/>
      <c r="Q6" s="195"/>
      <c r="R6" s="195"/>
      <c r="S6" s="195"/>
      <c r="T6" s="9"/>
      <c r="U6" s="9"/>
      <c r="V6" s="9"/>
      <c r="W6" s="9"/>
      <c r="X6" s="9"/>
      <c r="Y6" s="9"/>
      <c r="Z6" s="9"/>
      <c r="AA6" s="9"/>
      <c r="AB6" s="9"/>
    </row>
    <row r="7" spans="1:28" s="7" customFormat="1" ht="18.75" x14ac:dyDescent="0.2">
      <c r="A7" s="195"/>
      <c r="B7" s="195"/>
      <c r="C7" s="195"/>
      <c r="D7" s="195"/>
      <c r="E7" s="195"/>
      <c r="F7" s="195"/>
      <c r="G7" s="195"/>
      <c r="H7" s="195"/>
      <c r="I7" s="195"/>
      <c r="J7" s="195"/>
      <c r="K7" s="195"/>
      <c r="L7" s="195"/>
      <c r="M7" s="195"/>
      <c r="N7" s="195"/>
      <c r="O7" s="195"/>
      <c r="P7" s="195"/>
      <c r="Q7" s="195"/>
      <c r="R7" s="195"/>
      <c r="S7" s="195"/>
      <c r="T7" s="9"/>
      <c r="U7" s="9"/>
      <c r="V7" s="9"/>
      <c r="W7" s="9"/>
      <c r="X7" s="9"/>
      <c r="Y7" s="9"/>
      <c r="Z7" s="9"/>
      <c r="AA7" s="9"/>
      <c r="AB7" s="9"/>
    </row>
    <row r="8" spans="1:28" s="7" customFormat="1" ht="18.75" x14ac:dyDescent="0.2">
      <c r="A8" s="196" t="str">
        <f>'1. паспорт местоположение'!A9:C9</f>
        <v>АО"ССК"</v>
      </c>
      <c r="B8" s="196"/>
      <c r="C8" s="196"/>
      <c r="D8" s="196"/>
      <c r="E8" s="196"/>
      <c r="F8" s="196"/>
      <c r="G8" s="196"/>
      <c r="H8" s="196"/>
      <c r="I8" s="196"/>
      <c r="J8" s="196"/>
      <c r="K8" s="196"/>
      <c r="L8" s="196"/>
      <c r="M8" s="196"/>
      <c r="N8" s="196"/>
      <c r="O8" s="196"/>
      <c r="P8" s="196"/>
      <c r="Q8" s="196"/>
      <c r="R8" s="196"/>
      <c r="S8" s="196"/>
      <c r="T8" s="9"/>
      <c r="U8" s="9"/>
      <c r="V8" s="9"/>
      <c r="W8" s="9"/>
      <c r="X8" s="9"/>
      <c r="Y8" s="9"/>
      <c r="Z8" s="9"/>
      <c r="AA8" s="9"/>
      <c r="AB8" s="9"/>
    </row>
    <row r="9" spans="1:28" s="7" customFormat="1" ht="18.75" x14ac:dyDescent="0.2">
      <c r="A9" s="192" t="s">
        <v>7</v>
      </c>
      <c r="B9" s="192"/>
      <c r="C9" s="192"/>
      <c r="D9" s="192"/>
      <c r="E9" s="192"/>
      <c r="F9" s="192"/>
      <c r="G9" s="192"/>
      <c r="H9" s="192"/>
      <c r="I9" s="192"/>
      <c r="J9" s="192"/>
      <c r="K9" s="192"/>
      <c r="L9" s="192"/>
      <c r="M9" s="192"/>
      <c r="N9" s="192"/>
      <c r="O9" s="192"/>
      <c r="P9" s="192"/>
      <c r="Q9" s="192"/>
      <c r="R9" s="192"/>
      <c r="S9" s="192"/>
      <c r="T9" s="9"/>
      <c r="U9" s="9"/>
      <c r="V9" s="9"/>
      <c r="W9" s="9"/>
      <c r="X9" s="9"/>
      <c r="Y9" s="9"/>
      <c r="Z9" s="9"/>
      <c r="AA9" s="9"/>
      <c r="AB9" s="9"/>
    </row>
    <row r="10" spans="1:28" s="7" customFormat="1" ht="18.75" x14ac:dyDescent="0.2">
      <c r="A10" s="195"/>
      <c r="B10" s="195"/>
      <c r="C10" s="195"/>
      <c r="D10" s="195"/>
      <c r="E10" s="195"/>
      <c r="F10" s="195"/>
      <c r="G10" s="195"/>
      <c r="H10" s="195"/>
      <c r="I10" s="195"/>
      <c r="J10" s="195"/>
      <c r="K10" s="195"/>
      <c r="L10" s="195"/>
      <c r="M10" s="195"/>
      <c r="N10" s="195"/>
      <c r="O10" s="195"/>
      <c r="P10" s="195"/>
      <c r="Q10" s="195"/>
      <c r="R10" s="195"/>
      <c r="S10" s="195"/>
      <c r="T10" s="9"/>
      <c r="U10" s="9"/>
      <c r="V10" s="9"/>
      <c r="W10" s="9"/>
      <c r="X10" s="9"/>
      <c r="Y10" s="9"/>
      <c r="Z10" s="9"/>
      <c r="AA10" s="9"/>
      <c r="AB10" s="9"/>
    </row>
    <row r="11" spans="1:28" s="7" customFormat="1" ht="18.75" x14ac:dyDescent="0.2">
      <c r="A11" s="196" t="str">
        <f>'1. паспорт местоположение'!A12:C12</f>
        <v>P_0072</v>
      </c>
      <c r="B11" s="196"/>
      <c r="C11" s="196"/>
      <c r="D11" s="196"/>
      <c r="E11" s="196"/>
      <c r="F11" s="196"/>
      <c r="G11" s="196"/>
      <c r="H11" s="196"/>
      <c r="I11" s="196"/>
      <c r="J11" s="196"/>
      <c r="K11" s="196"/>
      <c r="L11" s="196"/>
      <c r="M11" s="196"/>
      <c r="N11" s="196"/>
      <c r="O11" s="196"/>
      <c r="P11" s="196"/>
      <c r="Q11" s="196"/>
      <c r="R11" s="196"/>
      <c r="S11" s="196"/>
      <c r="T11" s="9"/>
      <c r="U11" s="9"/>
      <c r="V11" s="9"/>
      <c r="W11" s="9"/>
      <c r="X11" s="9"/>
      <c r="Y11" s="9"/>
      <c r="Z11" s="9"/>
      <c r="AA11" s="9"/>
      <c r="AB11" s="9"/>
    </row>
    <row r="12" spans="1:28" s="7" customFormat="1" ht="18.75" x14ac:dyDescent="0.2">
      <c r="A12" s="192" t="s">
        <v>6</v>
      </c>
      <c r="B12" s="192"/>
      <c r="C12" s="192"/>
      <c r="D12" s="192"/>
      <c r="E12" s="192"/>
      <c r="F12" s="192"/>
      <c r="G12" s="192"/>
      <c r="H12" s="192"/>
      <c r="I12" s="192"/>
      <c r="J12" s="192"/>
      <c r="K12" s="192"/>
      <c r="L12" s="192"/>
      <c r="M12" s="192"/>
      <c r="N12" s="192"/>
      <c r="O12" s="192"/>
      <c r="P12" s="192"/>
      <c r="Q12" s="192"/>
      <c r="R12" s="192"/>
      <c r="S12" s="192"/>
      <c r="T12" s="9"/>
      <c r="U12" s="9"/>
      <c r="V12" s="9"/>
      <c r="W12" s="9"/>
      <c r="X12" s="9"/>
      <c r="Y12" s="9"/>
      <c r="Z12" s="9"/>
      <c r="AA12" s="9"/>
      <c r="AB12" s="9"/>
    </row>
    <row r="13" spans="1:28" s="7"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3"/>
      <c r="U13" s="3"/>
      <c r="V13" s="3"/>
      <c r="W13" s="3"/>
      <c r="X13" s="3"/>
      <c r="Y13" s="3"/>
      <c r="Z13" s="3"/>
      <c r="AA13" s="3"/>
      <c r="AB13" s="3"/>
    </row>
    <row r="14" spans="1:28" s="2" customFormat="1" ht="12" x14ac:dyDescent="0.2">
      <c r="A14"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4" s="196"/>
      <c r="C14" s="196"/>
      <c r="D14" s="196"/>
      <c r="E14" s="196"/>
      <c r="F14" s="196"/>
      <c r="G14" s="196"/>
      <c r="H14" s="196"/>
      <c r="I14" s="196"/>
      <c r="J14" s="196"/>
      <c r="K14" s="196"/>
      <c r="L14" s="196"/>
      <c r="M14" s="196"/>
      <c r="N14" s="196"/>
      <c r="O14" s="196"/>
      <c r="P14" s="196"/>
      <c r="Q14" s="196"/>
      <c r="R14" s="196"/>
      <c r="S14" s="196"/>
      <c r="T14" s="6"/>
      <c r="U14" s="6"/>
      <c r="V14" s="6"/>
      <c r="W14" s="6"/>
      <c r="X14" s="6"/>
      <c r="Y14" s="6"/>
      <c r="Z14" s="6"/>
      <c r="AA14" s="6"/>
      <c r="AB14" s="6"/>
    </row>
    <row r="15" spans="1:28" s="2" customFormat="1" ht="15" customHeight="1" x14ac:dyDescent="0.2">
      <c r="A15" s="192" t="s">
        <v>5</v>
      </c>
      <c r="B15" s="192"/>
      <c r="C15" s="192"/>
      <c r="D15" s="192"/>
      <c r="E15" s="192"/>
      <c r="F15" s="192"/>
      <c r="G15" s="192"/>
      <c r="H15" s="192"/>
      <c r="I15" s="192"/>
      <c r="J15" s="192"/>
      <c r="K15" s="192"/>
      <c r="L15" s="192"/>
      <c r="M15" s="192"/>
      <c r="N15" s="192"/>
      <c r="O15" s="192"/>
      <c r="P15" s="192"/>
      <c r="Q15" s="192"/>
      <c r="R15" s="192"/>
      <c r="S15" s="192"/>
      <c r="T15" s="4"/>
      <c r="U15" s="4"/>
      <c r="V15" s="4"/>
      <c r="W15" s="4"/>
      <c r="X15" s="4"/>
      <c r="Y15" s="4"/>
      <c r="Z15" s="4"/>
      <c r="AA15" s="4"/>
      <c r="AB15" s="4"/>
    </row>
    <row r="16" spans="1:28" s="2"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3"/>
      <c r="U16" s="3"/>
      <c r="V16" s="3"/>
      <c r="W16" s="3"/>
      <c r="X16" s="3"/>
      <c r="Y16" s="3"/>
    </row>
    <row r="17" spans="1:28" s="2" customFormat="1" ht="45.75" customHeight="1" x14ac:dyDescent="0.2">
      <c r="A17" s="193" t="s">
        <v>431</v>
      </c>
      <c r="B17" s="193"/>
      <c r="C17" s="193"/>
      <c r="D17" s="193"/>
      <c r="E17" s="193"/>
      <c r="F17" s="193"/>
      <c r="G17" s="193"/>
      <c r="H17" s="193"/>
      <c r="I17" s="193"/>
      <c r="J17" s="193"/>
      <c r="K17" s="193"/>
      <c r="L17" s="193"/>
      <c r="M17" s="193"/>
      <c r="N17" s="193"/>
      <c r="O17" s="193"/>
      <c r="P17" s="193"/>
      <c r="Q17" s="193"/>
      <c r="R17" s="193"/>
      <c r="S17" s="193"/>
      <c r="T17" s="5"/>
      <c r="U17" s="5"/>
      <c r="V17" s="5"/>
      <c r="W17" s="5"/>
      <c r="X17" s="5"/>
      <c r="Y17" s="5"/>
      <c r="Z17" s="5"/>
      <c r="AA17" s="5"/>
      <c r="AB17" s="5"/>
    </row>
    <row r="18" spans="1:28" s="2"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2" customFormat="1" ht="54" customHeight="1" x14ac:dyDescent="0.2">
      <c r="A19" s="203" t="s">
        <v>4</v>
      </c>
      <c r="B19" s="203" t="s">
        <v>98</v>
      </c>
      <c r="C19" s="204" t="s">
        <v>329</v>
      </c>
      <c r="D19" s="203" t="s">
        <v>328</v>
      </c>
      <c r="E19" s="203" t="s">
        <v>97</v>
      </c>
      <c r="F19" s="203" t="s">
        <v>96</v>
      </c>
      <c r="G19" s="203" t="s">
        <v>324</v>
      </c>
      <c r="H19" s="203" t="s">
        <v>95</v>
      </c>
      <c r="I19" s="203" t="s">
        <v>94</v>
      </c>
      <c r="J19" s="203" t="s">
        <v>93</v>
      </c>
      <c r="K19" s="203" t="s">
        <v>92</v>
      </c>
      <c r="L19" s="203" t="s">
        <v>91</v>
      </c>
      <c r="M19" s="203" t="s">
        <v>90</v>
      </c>
      <c r="N19" s="203" t="s">
        <v>89</v>
      </c>
      <c r="O19" s="203" t="s">
        <v>88</v>
      </c>
      <c r="P19" s="203" t="s">
        <v>87</v>
      </c>
      <c r="Q19" s="203" t="s">
        <v>327</v>
      </c>
      <c r="R19" s="203"/>
      <c r="S19" s="206" t="s">
        <v>425</v>
      </c>
      <c r="T19" s="3"/>
      <c r="U19" s="3"/>
      <c r="V19" s="3"/>
      <c r="W19" s="3"/>
      <c r="X19" s="3"/>
      <c r="Y19" s="3"/>
    </row>
    <row r="20" spans="1:28" s="2" customFormat="1" ht="180.75" customHeight="1" x14ac:dyDescent="0.2">
      <c r="A20" s="203"/>
      <c r="B20" s="203"/>
      <c r="C20" s="205"/>
      <c r="D20" s="203"/>
      <c r="E20" s="203"/>
      <c r="F20" s="203"/>
      <c r="G20" s="203"/>
      <c r="H20" s="203"/>
      <c r="I20" s="203"/>
      <c r="J20" s="203"/>
      <c r="K20" s="203"/>
      <c r="L20" s="203"/>
      <c r="M20" s="203"/>
      <c r="N20" s="203"/>
      <c r="O20" s="203"/>
      <c r="P20" s="203"/>
      <c r="Q20" s="24" t="s">
        <v>325</v>
      </c>
      <c r="R20" s="25" t="s">
        <v>326</v>
      </c>
      <c r="S20" s="20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2" t="s">
        <v>475</v>
      </c>
      <c r="B22" s="22" t="s">
        <v>475</v>
      </c>
      <c r="C22" s="22" t="s">
        <v>475</v>
      </c>
      <c r="D22" s="22" t="s">
        <v>475</v>
      </c>
      <c r="E22" s="22" t="s">
        <v>475</v>
      </c>
      <c r="F22" s="22" t="s">
        <v>475</v>
      </c>
      <c r="G22" s="22" t="s">
        <v>475</v>
      </c>
      <c r="H22" s="22" t="s">
        <v>475</v>
      </c>
      <c r="I22" s="22" t="s">
        <v>475</v>
      </c>
      <c r="J22" s="22" t="s">
        <v>475</v>
      </c>
      <c r="K22" s="22" t="s">
        <v>475</v>
      </c>
      <c r="L22" s="22" t="s">
        <v>475</v>
      </c>
      <c r="M22" s="22" t="s">
        <v>475</v>
      </c>
      <c r="N22" s="22" t="s">
        <v>475</v>
      </c>
      <c r="O22" s="22" t="s">
        <v>475</v>
      </c>
      <c r="P22" s="22" t="s">
        <v>475</v>
      </c>
      <c r="Q22" s="22" t="s">
        <v>475</v>
      </c>
      <c r="R22" s="22" t="s">
        <v>475</v>
      </c>
      <c r="S22" s="22" t="s">
        <v>475</v>
      </c>
      <c r="T22" s="3"/>
      <c r="U22" s="3"/>
      <c r="V22" s="3"/>
      <c r="W22" s="3"/>
      <c r="X22" s="3"/>
      <c r="Y22" s="3"/>
    </row>
  </sheetData>
  <customSheetViews>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1"/>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2" zoomScale="85" zoomScaleNormal="60" zoomScaleSheetLayoutView="85" workbookViewId="0">
      <selection activeCell="R25" sqref="R25"/>
    </sheetView>
  </sheetViews>
  <sheetFormatPr defaultColWidth="10.7109375" defaultRowHeight="15.75" x14ac:dyDescent="0.25"/>
  <cols>
    <col min="1" max="1" width="9.5703125" style="30" customWidth="1"/>
    <col min="2" max="2" width="22.28515625" style="30" customWidth="1"/>
    <col min="3" max="3" width="36" style="30" customWidth="1"/>
    <col min="4" max="4" width="16.85546875" style="30" customWidth="1"/>
    <col min="5" max="5" width="11.140625" style="30" customWidth="1"/>
    <col min="6" max="6" width="11" style="30" customWidth="1"/>
    <col min="7" max="7" width="16.28515625" style="30" customWidth="1"/>
    <col min="8" max="8" width="17.2851562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x14ac:dyDescent="0.25"/>
    <row r="2" spans="1:20" ht="15" customHeight="1" x14ac:dyDescent="0.25">
      <c r="T2" s="23"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91" t="str">
        <f>'1. паспорт местоположение'!A5:C5</f>
        <v>Год раскрытия информации: 2025 год</v>
      </c>
      <c r="B6" s="191"/>
      <c r="C6" s="191"/>
      <c r="D6" s="191"/>
      <c r="E6" s="191"/>
      <c r="F6" s="191"/>
      <c r="G6" s="191"/>
      <c r="H6" s="191"/>
      <c r="I6" s="191"/>
      <c r="J6" s="191"/>
      <c r="K6" s="191"/>
      <c r="L6" s="191"/>
      <c r="M6" s="191"/>
      <c r="N6" s="191"/>
      <c r="O6" s="191"/>
      <c r="P6" s="191"/>
      <c r="Q6" s="191"/>
      <c r="R6" s="191"/>
      <c r="S6" s="191"/>
      <c r="T6" s="191"/>
    </row>
    <row r="7" spans="1:20" s="7" customFormat="1" x14ac:dyDescent="0.2">
      <c r="A7" s="12"/>
    </row>
    <row r="8" spans="1:20" s="7" customFormat="1" ht="18.75" x14ac:dyDescent="0.2">
      <c r="A8" s="195" t="s">
        <v>8</v>
      </c>
      <c r="B8" s="195"/>
      <c r="C8" s="195"/>
      <c r="D8" s="195"/>
      <c r="E8" s="195"/>
      <c r="F8" s="195"/>
      <c r="G8" s="195"/>
      <c r="H8" s="195"/>
      <c r="I8" s="195"/>
      <c r="J8" s="195"/>
      <c r="K8" s="195"/>
      <c r="L8" s="195"/>
      <c r="M8" s="195"/>
      <c r="N8" s="195"/>
      <c r="O8" s="195"/>
      <c r="P8" s="195"/>
      <c r="Q8" s="195"/>
      <c r="R8" s="195"/>
      <c r="S8" s="195"/>
      <c r="T8" s="195"/>
    </row>
    <row r="9" spans="1:20" s="7"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7" customFormat="1" ht="18.75" customHeight="1" x14ac:dyDescent="0.2">
      <c r="A10" s="196" t="str">
        <f>'1. паспорт местоположение'!A9:C9</f>
        <v>АО"ССК"</v>
      </c>
      <c r="B10" s="196"/>
      <c r="C10" s="196"/>
      <c r="D10" s="196"/>
      <c r="E10" s="196"/>
      <c r="F10" s="196"/>
      <c r="G10" s="196"/>
      <c r="H10" s="196"/>
      <c r="I10" s="196"/>
      <c r="J10" s="196"/>
      <c r="K10" s="196"/>
      <c r="L10" s="196"/>
      <c r="M10" s="196"/>
      <c r="N10" s="196"/>
      <c r="O10" s="196"/>
      <c r="P10" s="196"/>
      <c r="Q10" s="196"/>
      <c r="R10" s="196"/>
      <c r="S10" s="196"/>
      <c r="T10" s="196"/>
    </row>
    <row r="11" spans="1:20" s="7" customFormat="1" ht="18.75" customHeight="1" x14ac:dyDescent="0.2">
      <c r="A11" s="192" t="s">
        <v>7</v>
      </c>
      <c r="B11" s="192"/>
      <c r="C11" s="192"/>
      <c r="D11" s="192"/>
      <c r="E11" s="192"/>
      <c r="F11" s="192"/>
      <c r="G11" s="192"/>
      <c r="H11" s="192"/>
      <c r="I11" s="192"/>
      <c r="J11" s="192"/>
      <c r="K11" s="192"/>
      <c r="L11" s="192"/>
      <c r="M11" s="192"/>
      <c r="N11" s="192"/>
      <c r="O11" s="192"/>
      <c r="P11" s="192"/>
      <c r="Q11" s="192"/>
      <c r="R11" s="192"/>
      <c r="S11" s="192"/>
      <c r="T11" s="192"/>
    </row>
    <row r="12" spans="1:20" s="7"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7" customFormat="1" ht="18.75" customHeight="1" x14ac:dyDescent="0.2">
      <c r="A13" s="196" t="str">
        <f>'1. паспорт местоположение'!A12:C12</f>
        <v>P_0072</v>
      </c>
      <c r="B13" s="196"/>
      <c r="C13" s="196"/>
      <c r="D13" s="196"/>
      <c r="E13" s="196"/>
      <c r="F13" s="196"/>
      <c r="G13" s="196"/>
      <c r="H13" s="196"/>
      <c r="I13" s="196"/>
      <c r="J13" s="196"/>
      <c r="K13" s="196"/>
      <c r="L13" s="196"/>
      <c r="M13" s="196"/>
      <c r="N13" s="196"/>
      <c r="O13" s="196"/>
      <c r="P13" s="196"/>
      <c r="Q13" s="196"/>
      <c r="R13" s="196"/>
      <c r="S13" s="196"/>
      <c r="T13" s="196"/>
    </row>
    <row r="14" spans="1:20" s="7" customFormat="1" ht="18.75" customHeight="1" x14ac:dyDescent="0.2">
      <c r="A14" s="192" t="s">
        <v>6</v>
      </c>
      <c r="B14" s="192"/>
      <c r="C14" s="192"/>
      <c r="D14" s="192"/>
      <c r="E14" s="192"/>
      <c r="F14" s="192"/>
      <c r="G14" s="192"/>
      <c r="H14" s="192"/>
      <c r="I14" s="192"/>
      <c r="J14" s="192"/>
      <c r="K14" s="192"/>
      <c r="L14" s="192"/>
      <c r="M14" s="192"/>
      <c r="N14" s="192"/>
      <c r="O14" s="192"/>
      <c r="P14" s="192"/>
      <c r="Q14" s="192"/>
      <c r="R14" s="192"/>
      <c r="S14" s="192"/>
      <c r="T14" s="192"/>
    </row>
    <row r="15" spans="1:20" s="7"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2" customFormat="1" ht="12" x14ac:dyDescent="0.2">
      <c r="A16"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6" s="196"/>
      <c r="C16" s="196"/>
      <c r="D16" s="196"/>
      <c r="E16" s="196"/>
      <c r="F16" s="196"/>
      <c r="G16" s="196"/>
      <c r="H16" s="196"/>
      <c r="I16" s="196"/>
      <c r="J16" s="196"/>
      <c r="K16" s="196"/>
      <c r="L16" s="196"/>
      <c r="M16" s="196"/>
      <c r="N16" s="196"/>
      <c r="O16" s="196"/>
      <c r="P16" s="196"/>
      <c r="Q16" s="196"/>
      <c r="R16" s="196"/>
      <c r="S16" s="196"/>
      <c r="T16" s="196"/>
    </row>
    <row r="17" spans="1:113" s="2" customFormat="1" ht="15" customHeight="1" x14ac:dyDescent="0.2">
      <c r="A17" s="192" t="s">
        <v>5</v>
      </c>
      <c r="B17" s="192"/>
      <c r="C17" s="192"/>
      <c r="D17" s="192"/>
      <c r="E17" s="192"/>
      <c r="F17" s="192"/>
      <c r="G17" s="192"/>
      <c r="H17" s="192"/>
      <c r="I17" s="192"/>
      <c r="J17" s="192"/>
      <c r="K17" s="192"/>
      <c r="L17" s="192"/>
      <c r="M17" s="192"/>
      <c r="N17" s="192"/>
      <c r="O17" s="192"/>
      <c r="P17" s="192"/>
      <c r="Q17" s="192"/>
      <c r="R17" s="192"/>
      <c r="S17" s="192"/>
      <c r="T17" s="192"/>
    </row>
    <row r="18" spans="1:113"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2" customFormat="1" ht="15" customHeight="1" x14ac:dyDescent="0.2">
      <c r="A19" s="194" t="s">
        <v>436</v>
      </c>
      <c r="B19" s="194"/>
      <c r="C19" s="194"/>
      <c r="D19" s="194"/>
      <c r="E19" s="194"/>
      <c r="F19" s="194"/>
      <c r="G19" s="194"/>
      <c r="H19" s="194"/>
      <c r="I19" s="194"/>
      <c r="J19" s="194"/>
      <c r="K19" s="194"/>
      <c r="L19" s="194"/>
      <c r="M19" s="194"/>
      <c r="N19" s="194"/>
      <c r="O19" s="194"/>
      <c r="P19" s="194"/>
      <c r="Q19" s="194"/>
      <c r="R19" s="194"/>
      <c r="S19" s="194"/>
      <c r="T19" s="194"/>
    </row>
    <row r="20" spans="1:113" s="31"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11" t="s">
        <v>4</v>
      </c>
      <c r="B21" s="214" t="s">
        <v>216</v>
      </c>
      <c r="C21" s="215"/>
      <c r="D21" s="218" t="s">
        <v>120</v>
      </c>
      <c r="E21" s="214" t="s">
        <v>464</v>
      </c>
      <c r="F21" s="215"/>
      <c r="G21" s="214" t="s">
        <v>236</v>
      </c>
      <c r="H21" s="215"/>
      <c r="I21" s="214" t="s">
        <v>119</v>
      </c>
      <c r="J21" s="215"/>
      <c r="K21" s="218" t="s">
        <v>118</v>
      </c>
      <c r="L21" s="214" t="s">
        <v>117</v>
      </c>
      <c r="M21" s="215"/>
      <c r="N21" s="214" t="s">
        <v>460</v>
      </c>
      <c r="O21" s="215"/>
      <c r="P21" s="218" t="s">
        <v>116</v>
      </c>
      <c r="Q21" s="207" t="s">
        <v>115</v>
      </c>
      <c r="R21" s="208"/>
      <c r="S21" s="207" t="s">
        <v>114</v>
      </c>
      <c r="T21" s="209"/>
    </row>
    <row r="22" spans="1:113" ht="204.75" customHeight="1" x14ac:dyDescent="0.25">
      <c r="A22" s="212"/>
      <c r="B22" s="216"/>
      <c r="C22" s="217"/>
      <c r="D22" s="221"/>
      <c r="E22" s="216"/>
      <c r="F22" s="217"/>
      <c r="G22" s="216"/>
      <c r="H22" s="217"/>
      <c r="I22" s="216"/>
      <c r="J22" s="217"/>
      <c r="K22" s="219"/>
      <c r="L22" s="216"/>
      <c r="M22" s="217"/>
      <c r="N22" s="216"/>
      <c r="O22" s="217"/>
      <c r="P22" s="219"/>
      <c r="Q22" s="46" t="s">
        <v>113</v>
      </c>
      <c r="R22" s="46" t="s">
        <v>435</v>
      </c>
      <c r="S22" s="46" t="s">
        <v>112</v>
      </c>
      <c r="T22" s="46" t="s">
        <v>111</v>
      </c>
    </row>
    <row r="23" spans="1:113" ht="51.75" customHeight="1" x14ac:dyDescent="0.25">
      <c r="A23" s="213"/>
      <c r="B23" s="46" t="s">
        <v>109</v>
      </c>
      <c r="C23" s="46" t="s">
        <v>110</v>
      </c>
      <c r="D23" s="219"/>
      <c r="E23" s="46" t="s">
        <v>109</v>
      </c>
      <c r="F23" s="46" t="s">
        <v>110</v>
      </c>
      <c r="G23" s="46" t="s">
        <v>109</v>
      </c>
      <c r="H23" s="46" t="s">
        <v>110</v>
      </c>
      <c r="I23" s="46" t="s">
        <v>109</v>
      </c>
      <c r="J23" s="46" t="s">
        <v>110</v>
      </c>
      <c r="K23" s="46" t="s">
        <v>109</v>
      </c>
      <c r="L23" s="46" t="s">
        <v>109</v>
      </c>
      <c r="M23" s="46" t="s">
        <v>110</v>
      </c>
      <c r="N23" s="46" t="s">
        <v>109</v>
      </c>
      <c r="O23" s="46" t="s">
        <v>110</v>
      </c>
      <c r="P23" s="47" t="s">
        <v>109</v>
      </c>
      <c r="Q23" s="46" t="s">
        <v>109</v>
      </c>
      <c r="R23" s="46" t="s">
        <v>109</v>
      </c>
      <c r="S23" s="46" t="s">
        <v>109</v>
      </c>
      <c r="T23" s="46" t="s">
        <v>109</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101" customFormat="1" ht="220.5" customHeight="1" x14ac:dyDescent="0.25">
      <c r="A25" s="97">
        <v>1</v>
      </c>
      <c r="B25" s="102" t="s">
        <v>486</v>
      </c>
      <c r="C25" s="102" t="s">
        <v>486</v>
      </c>
      <c r="D25" s="98" t="s">
        <v>504</v>
      </c>
      <c r="E25" s="98" t="s">
        <v>487</v>
      </c>
      <c r="F25" s="98" t="s">
        <v>488</v>
      </c>
      <c r="G25" s="102" t="s">
        <v>486</v>
      </c>
      <c r="H25" s="102" t="s">
        <v>486</v>
      </c>
      <c r="I25" s="98">
        <v>1952</v>
      </c>
      <c r="J25" s="98">
        <v>2025</v>
      </c>
      <c r="K25" s="98">
        <v>1952</v>
      </c>
      <c r="L25" s="99" t="s">
        <v>57</v>
      </c>
      <c r="M25" s="100">
        <v>6</v>
      </c>
      <c r="N25" s="100">
        <v>0.36</v>
      </c>
      <c r="O25" s="100">
        <v>0.8</v>
      </c>
      <c r="P25" s="105" t="s">
        <v>505</v>
      </c>
      <c r="Q25" s="120" t="s">
        <v>506</v>
      </c>
      <c r="R25" s="120" t="s">
        <v>507</v>
      </c>
      <c r="S25" s="121" t="s">
        <v>501</v>
      </c>
      <c r="T25" s="121" t="s">
        <v>508</v>
      </c>
    </row>
    <row r="26" spans="1:113" s="34" customFormat="1" ht="12.75" x14ac:dyDescent="0.2">
      <c r="B26" s="35"/>
      <c r="C26" s="35"/>
      <c r="K26" s="35"/>
    </row>
    <row r="27" spans="1:113" s="34" customFormat="1" x14ac:dyDescent="0.25">
      <c r="B27" s="30" t="s">
        <v>108</v>
      </c>
      <c r="C27" s="30"/>
      <c r="D27" s="30"/>
      <c r="E27" s="30"/>
      <c r="F27" s="30"/>
      <c r="G27" s="30"/>
      <c r="H27" s="30"/>
      <c r="I27" s="30"/>
      <c r="J27" s="30"/>
      <c r="K27" s="30"/>
      <c r="L27" s="30"/>
      <c r="M27" s="30"/>
      <c r="N27" s="30"/>
      <c r="O27" s="30"/>
      <c r="P27" s="30"/>
      <c r="Q27" s="30"/>
      <c r="R27" s="30"/>
    </row>
    <row r="28" spans="1:113" x14ac:dyDescent="0.25">
      <c r="B28" s="220" t="s">
        <v>470</v>
      </c>
      <c r="C28" s="220"/>
      <c r="D28" s="220"/>
      <c r="E28" s="220"/>
      <c r="F28" s="220"/>
      <c r="G28" s="220"/>
      <c r="H28" s="220"/>
      <c r="I28" s="220"/>
      <c r="J28" s="220"/>
      <c r="K28" s="220"/>
      <c r="L28" s="220"/>
      <c r="M28" s="220"/>
      <c r="N28" s="220"/>
      <c r="O28" s="220"/>
      <c r="P28" s="220"/>
      <c r="Q28" s="220"/>
      <c r="R28" s="220"/>
    </row>
    <row r="30" spans="1:113" x14ac:dyDescent="0.25">
      <c r="B30" s="32" t="s">
        <v>434</v>
      </c>
      <c r="C30" s="32"/>
      <c r="D30" s="32"/>
      <c r="E30" s="32"/>
      <c r="H30" s="32"/>
      <c r="I30" s="32"/>
      <c r="J30" s="32"/>
      <c r="K30" s="32"/>
      <c r="L30" s="32"/>
      <c r="M30" s="32"/>
      <c r="N30" s="32"/>
      <c r="O30" s="32"/>
      <c r="P30" s="32"/>
      <c r="Q30" s="32"/>
      <c r="R30" s="32"/>
      <c r="S30" s="33"/>
      <c r="T30" s="33"/>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B31" s="32" t="s">
        <v>107</v>
      </c>
      <c r="C31" s="32"/>
      <c r="D31" s="32"/>
      <c r="E31" s="32"/>
      <c r="H31" s="32"/>
      <c r="I31" s="32"/>
      <c r="J31" s="32"/>
      <c r="K31" s="32"/>
      <c r="L31" s="32"/>
      <c r="M31" s="32"/>
      <c r="N31" s="32"/>
      <c r="O31" s="32"/>
      <c r="P31" s="32"/>
      <c r="Q31" s="32"/>
      <c r="R31" s="32"/>
    </row>
    <row r="32" spans="1:113" x14ac:dyDescent="0.25">
      <c r="B32" s="32" t="s">
        <v>106</v>
      </c>
      <c r="C32" s="32"/>
      <c r="D32" s="32"/>
      <c r="E32" s="32"/>
      <c r="H32" s="32"/>
      <c r="I32" s="32"/>
      <c r="J32" s="32"/>
      <c r="K32" s="32"/>
      <c r="L32" s="32"/>
      <c r="M32" s="32"/>
      <c r="N32" s="32"/>
      <c r="O32" s="32"/>
      <c r="P32" s="32"/>
      <c r="Q32" s="32"/>
      <c r="R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2:113" x14ac:dyDescent="0.25">
      <c r="B33" s="32" t="s">
        <v>105</v>
      </c>
      <c r="C33" s="32"/>
      <c r="D33" s="32"/>
      <c r="E33" s="32"/>
      <c r="H33" s="32"/>
      <c r="I33" s="32"/>
      <c r="J33" s="32"/>
      <c r="K33" s="32"/>
      <c r="L33" s="32"/>
      <c r="M33" s="32"/>
      <c r="N33" s="32"/>
      <c r="O33" s="32"/>
      <c r="P33" s="32"/>
      <c r="Q33" s="32"/>
      <c r="R33" s="32"/>
      <c r="S33" s="32"/>
      <c r="T33" s="32"/>
      <c r="U33" s="32"/>
      <c r="V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25">
      <c r="B34" s="32" t="s">
        <v>104</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25">
      <c r="B35" s="32" t="s">
        <v>103</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25">
      <c r="B36" s="32" t="s">
        <v>102</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25">
      <c r="B37" s="32" t="s">
        <v>101</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25">
      <c r="B38" s="32" t="s">
        <v>100</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25">
      <c r="B39" s="32" t="s">
        <v>99</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25">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25">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sheetData>
  <customSheetViews>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2"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topLeftCell="A17" zoomScaleNormal="100" workbookViewId="0">
      <selection activeCell="A15" sqref="A15:AA15"/>
    </sheetView>
  </sheetViews>
  <sheetFormatPr defaultColWidth="10.7109375" defaultRowHeight="15.75" x14ac:dyDescent="0.25"/>
  <cols>
    <col min="1" max="1" width="10.7109375" style="30"/>
    <col min="2" max="2" width="17.5703125" style="30" customWidth="1"/>
    <col min="3" max="3" width="18.5703125" style="30" customWidth="1"/>
    <col min="4" max="4" width="21.42578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8.85546875" style="30" customWidth="1"/>
    <col min="13" max="13" width="8.7109375" style="30" customWidth="1"/>
    <col min="14" max="14" width="13.7109375" style="30" customWidth="1"/>
    <col min="15" max="15" width="12.28515625" style="30" customWidth="1"/>
    <col min="16" max="16" width="12"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2" width="13.28515625" style="30" customWidth="1"/>
    <col min="23" max="23" width="19.14062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AA1" s="23"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x14ac:dyDescent="0.2">
      <c r="A6" s="92"/>
      <c r="B6" s="92"/>
      <c r="C6" s="92"/>
      <c r="D6" s="92"/>
      <c r="E6" s="92"/>
      <c r="F6" s="92"/>
      <c r="G6" s="92"/>
      <c r="H6" s="92"/>
      <c r="I6" s="92"/>
      <c r="J6" s="92"/>
      <c r="K6" s="92"/>
      <c r="L6" s="92"/>
      <c r="M6" s="92"/>
      <c r="N6" s="92"/>
      <c r="O6" s="92"/>
      <c r="P6" s="92"/>
      <c r="Q6" s="92"/>
      <c r="R6" s="92"/>
      <c r="S6" s="92"/>
      <c r="T6" s="92"/>
    </row>
    <row r="7" spans="1:27" s="7" customFormat="1" ht="18.75" x14ac:dyDescent="0.2">
      <c r="E7" s="195" t="s">
        <v>8</v>
      </c>
      <c r="F7" s="195"/>
      <c r="G7" s="195"/>
      <c r="H7" s="195"/>
      <c r="I7" s="195"/>
      <c r="J7" s="195"/>
      <c r="K7" s="195"/>
      <c r="L7" s="195"/>
      <c r="M7" s="195"/>
      <c r="N7" s="195"/>
      <c r="O7" s="195"/>
      <c r="P7" s="195"/>
      <c r="Q7" s="195"/>
      <c r="R7" s="195"/>
      <c r="S7" s="195"/>
      <c r="T7" s="195"/>
      <c r="U7" s="195"/>
      <c r="V7" s="195"/>
      <c r="W7" s="195"/>
      <c r="X7" s="195"/>
      <c r="Y7" s="19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96" t="str">
        <f>'1. паспорт местоположение'!A9:C9</f>
        <v>АО"ССК"</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7" customFormat="1" ht="18.75" customHeight="1" x14ac:dyDescent="0.2">
      <c r="E10" s="192" t="s">
        <v>7</v>
      </c>
      <c r="F10" s="192"/>
      <c r="G10" s="192"/>
      <c r="H10" s="192"/>
      <c r="I10" s="192"/>
      <c r="J10" s="192"/>
      <c r="K10" s="192"/>
      <c r="L10" s="192"/>
      <c r="M10" s="192"/>
      <c r="N10" s="192"/>
      <c r="O10" s="192"/>
      <c r="P10" s="192"/>
      <c r="Q10" s="192"/>
      <c r="R10" s="192"/>
      <c r="S10" s="192"/>
      <c r="T10" s="192"/>
      <c r="U10" s="192"/>
      <c r="V10" s="192"/>
      <c r="W10" s="192"/>
      <c r="X10" s="192"/>
      <c r="Y10" s="19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96" t="str">
        <f>'1. паспорт местоположение'!A12:C12</f>
        <v>P_0072</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7" s="7" customFormat="1" ht="18.75" customHeight="1" x14ac:dyDescent="0.2">
      <c r="E13" s="192" t="s">
        <v>6</v>
      </c>
      <c r="F13" s="192"/>
      <c r="G13" s="192"/>
      <c r="H13" s="192"/>
      <c r="I13" s="192"/>
      <c r="J13" s="192"/>
      <c r="K13" s="192"/>
      <c r="L13" s="192"/>
      <c r="M13" s="192"/>
      <c r="N13" s="192"/>
      <c r="O13" s="192"/>
      <c r="P13" s="192"/>
      <c r="Q13" s="192"/>
      <c r="R13" s="192"/>
      <c r="S13" s="192"/>
      <c r="T13" s="192"/>
      <c r="U13" s="192"/>
      <c r="V13" s="192"/>
      <c r="W13" s="192"/>
      <c r="X13" s="192"/>
      <c r="Y13" s="19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2" customFormat="1" ht="15" customHeight="1" x14ac:dyDescent="0.2">
      <c r="E16" s="192" t="s">
        <v>5</v>
      </c>
      <c r="F16" s="192"/>
      <c r="G16" s="192"/>
      <c r="H16" s="192"/>
      <c r="I16" s="192"/>
      <c r="J16" s="192"/>
      <c r="K16" s="192"/>
      <c r="L16" s="192"/>
      <c r="M16" s="192"/>
      <c r="N16" s="192"/>
      <c r="O16" s="192"/>
      <c r="P16" s="192"/>
      <c r="Q16" s="192"/>
      <c r="R16" s="192"/>
      <c r="S16" s="192"/>
      <c r="T16" s="192"/>
      <c r="U16" s="192"/>
      <c r="V16" s="192"/>
      <c r="W16" s="192"/>
      <c r="X16" s="192"/>
      <c r="Y16" s="19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438</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31" customFormat="1" ht="21" customHeight="1" x14ac:dyDescent="0.25"/>
    <row r="21" spans="1:27" ht="15.75" customHeight="1" x14ac:dyDescent="0.25">
      <c r="A21" s="218" t="s">
        <v>4</v>
      </c>
      <c r="B21" s="214" t="s">
        <v>444</v>
      </c>
      <c r="C21" s="215"/>
      <c r="D21" s="214" t="s">
        <v>446</v>
      </c>
      <c r="E21" s="215"/>
      <c r="F21" s="207" t="s">
        <v>92</v>
      </c>
      <c r="G21" s="209"/>
      <c r="H21" s="209"/>
      <c r="I21" s="208"/>
      <c r="J21" s="218" t="s">
        <v>447</v>
      </c>
      <c r="K21" s="214" t="s">
        <v>448</v>
      </c>
      <c r="L21" s="215"/>
      <c r="M21" s="214" t="s">
        <v>449</v>
      </c>
      <c r="N21" s="215"/>
      <c r="O21" s="214" t="s">
        <v>437</v>
      </c>
      <c r="P21" s="215"/>
      <c r="Q21" s="214" t="s">
        <v>125</v>
      </c>
      <c r="R21" s="215"/>
      <c r="S21" s="218" t="s">
        <v>124</v>
      </c>
      <c r="T21" s="218" t="s">
        <v>450</v>
      </c>
      <c r="U21" s="218" t="s">
        <v>445</v>
      </c>
      <c r="V21" s="214" t="s">
        <v>123</v>
      </c>
      <c r="W21" s="215"/>
      <c r="X21" s="207" t="s">
        <v>115</v>
      </c>
      <c r="Y21" s="209"/>
      <c r="Z21" s="207" t="s">
        <v>114</v>
      </c>
      <c r="AA21" s="209"/>
    </row>
    <row r="22" spans="1:27" ht="216" customHeight="1" x14ac:dyDescent="0.25">
      <c r="A22" s="221"/>
      <c r="B22" s="216"/>
      <c r="C22" s="217"/>
      <c r="D22" s="216"/>
      <c r="E22" s="217"/>
      <c r="F22" s="207" t="s">
        <v>122</v>
      </c>
      <c r="G22" s="208"/>
      <c r="H22" s="207" t="s">
        <v>121</v>
      </c>
      <c r="I22" s="208"/>
      <c r="J22" s="219"/>
      <c r="K22" s="216"/>
      <c r="L22" s="217"/>
      <c r="M22" s="216"/>
      <c r="N22" s="217"/>
      <c r="O22" s="216"/>
      <c r="P22" s="217"/>
      <c r="Q22" s="216"/>
      <c r="R22" s="217"/>
      <c r="S22" s="219"/>
      <c r="T22" s="219"/>
      <c r="U22" s="219"/>
      <c r="V22" s="216"/>
      <c r="W22" s="217"/>
      <c r="X22" s="46" t="s">
        <v>113</v>
      </c>
      <c r="Y22" s="46" t="s">
        <v>435</v>
      </c>
      <c r="Z22" s="46" t="s">
        <v>112</v>
      </c>
      <c r="AA22" s="46" t="s">
        <v>111</v>
      </c>
    </row>
    <row r="23" spans="1:27" ht="60" customHeight="1" x14ac:dyDescent="0.25">
      <c r="A23" s="219"/>
      <c r="B23" s="47" t="s">
        <v>109</v>
      </c>
      <c r="C23" s="47" t="s">
        <v>110</v>
      </c>
      <c r="D23" s="47" t="s">
        <v>109</v>
      </c>
      <c r="E23" s="47" t="s">
        <v>110</v>
      </c>
      <c r="F23" s="47" t="s">
        <v>109</v>
      </c>
      <c r="G23" s="47" t="s">
        <v>110</v>
      </c>
      <c r="H23" s="47" t="s">
        <v>109</v>
      </c>
      <c r="I23" s="47" t="s">
        <v>110</v>
      </c>
      <c r="J23" s="47" t="s">
        <v>109</v>
      </c>
      <c r="K23" s="47" t="s">
        <v>109</v>
      </c>
      <c r="L23" s="47" t="s">
        <v>110</v>
      </c>
      <c r="M23" s="47" t="s">
        <v>109</v>
      </c>
      <c r="N23" s="47" t="s">
        <v>110</v>
      </c>
      <c r="O23" s="47" t="s">
        <v>109</v>
      </c>
      <c r="P23" s="47" t="s">
        <v>110</v>
      </c>
      <c r="Q23" s="47" t="s">
        <v>109</v>
      </c>
      <c r="R23" s="47" t="s">
        <v>110</v>
      </c>
      <c r="S23" s="47" t="s">
        <v>109</v>
      </c>
      <c r="T23" s="47" t="s">
        <v>109</v>
      </c>
      <c r="U23" s="47" t="s">
        <v>109</v>
      </c>
      <c r="V23" s="47" t="s">
        <v>109</v>
      </c>
      <c r="W23" s="47" t="s">
        <v>110</v>
      </c>
      <c r="X23" s="47" t="s">
        <v>109</v>
      </c>
      <c r="Y23" s="47" t="s">
        <v>109</v>
      </c>
      <c r="Z23" s="46" t="s">
        <v>109</v>
      </c>
      <c r="AA23" s="46" t="s">
        <v>109</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31" customFormat="1" ht="70.5" customHeight="1" x14ac:dyDescent="0.25">
      <c r="A25" s="103">
        <v>1</v>
      </c>
      <c r="B25" s="104" t="s">
        <v>475</v>
      </c>
      <c r="C25" s="104" t="s">
        <v>475</v>
      </c>
      <c r="D25" s="104" t="s">
        <v>475</v>
      </c>
      <c r="E25" s="104" t="s">
        <v>475</v>
      </c>
      <c r="F25" s="104" t="s">
        <v>475</v>
      </c>
      <c r="G25" s="104" t="s">
        <v>475</v>
      </c>
      <c r="H25" s="104" t="s">
        <v>475</v>
      </c>
      <c r="I25" s="104" t="s">
        <v>475</v>
      </c>
      <c r="J25" s="104" t="s">
        <v>475</v>
      </c>
      <c r="K25" s="104" t="s">
        <v>475</v>
      </c>
      <c r="L25" s="104" t="s">
        <v>475</v>
      </c>
      <c r="M25" s="104" t="s">
        <v>475</v>
      </c>
      <c r="N25" s="104" t="s">
        <v>475</v>
      </c>
      <c r="O25" s="104" t="s">
        <v>475</v>
      </c>
      <c r="P25" s="104" t="s">
        <v>475</v>
      </c>
      <c r="Q25" s="104" t="s">
        <v>475</v>
      </c>
      <c r="R25" s="104" t="s">
        <v>475</v>
      </c>
      <c r="S25" s="104" t="s">
        <v>475</v>
      </c>
      <c r="T25" s="104" t="s">
        <v>475</v>
      </c>
      <c r="U25" s="104" t="s">
        <v>475</v>
      </c>
      <c r="V25" s="104" t="s">
        <v>475</v>
      </c>
      <c r="W25" s="104" t="s">
        <v>475</v>
      </c>
      <c r="X25" s="104" t="s">
        <v>475</v>
      </c>
      <c r="Y25" s="104" t="s">
        <v>475</v>
      </c>
      <c r="Z25" s="104" t="s">
        <v>475</v>
      </c>
      <c r="AA25" s="104" t="s">
        <v>475</v>
      </c>
    </row>
    <row r="26" spans="1:27" s="34" customFormat="1" ht="12.75" x14ac:dyDescent="0.2">
      <c r="A26" s="35"/>
      <c r="B26" s="35"/>
      <c r="C26" s="35"/>
    </row>
  </sheetData>
  <customSheetViews>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9:AA9"/>
    <mergeCell ref="A15:AA15"/>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85" zoomScaleNormal="85"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3" t="s">
        <v>67</v>
      </c>
    </row>
    <row r="2" spans="1:29" s="7" customFormat="1" ht="18.75" customHeight="1" x14ac:dyDescent="0.3">
      <c r="A2" s="13"/>
      <c r="C2" s="11" t="s">
        <v>9</v>
      </c>
    </row>
    <row r="3" spans="1:29" s="7" customFormat="1" ht="18.75" x14ac:dyDescent="0.3">
      <c r="A3" s="12"/>
      <c r="C3" s="11" t="s">
        <v>484</v>
      </c>
    </row>
    <row r="4" spans="1:29" s="7" customFormat="1" ht="18.75" x14ac:dyDescent="0.3">
      <c r="A4" s="12"/>
      <c r="C4" s="11"/>
    </row>
    <row r="5" spans="1:29" s="7" customFormat="1" ht="15.75" x14ac:dyDescent="0.2">
      <c r="A5" s="191" t="str">
        <f>'1. паспорт местоположение'!A5:C5</f>
        <v>Год раскрытия информации: 2025 год</v>
      </c>
      <c r="B5" s="191"/>
      <c r="C5" s="191"/>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7" customFormat="1" ht="18.75" x14ac:dyDescent="0.3">
      <c r="A6" s="12"/>
      <c r="G6" s="11"/>
    </row>
    <row r="7" spans="1:29" s="7" customFormat="1" ht="18.75" x14ac:dyDescent="0.2">
      <c r="A7" s="195" t="s">
        <v>8</v>
      </c>
      <c r="B7" s="195"/>
      <c r="C7" s="195"/>
      <c r="D7" s="9"/>
      <c r="E7" s="9"/>
      <c r="F7" s="9"/>
      <c r="G7" s="9"/>
      <c r="H7" s="9"/>
      <c r="I7" s="9"/>
      <c r="J7" s="9"/>
      <c r="K7" s="9"/>
      <c r="L7" s="9"/>
      <c r="M7" s="9"/>
      <c r="N7" s="9"/>
      <c r="O7" s="9"/>
      <c r="P7" s="9"/>
      <c r="Q7" s="9"/>
      <c r="R7" s="9"/>
      <c r="S7" s="9"/>
      <c r="T7" s="9"/>
      <c r="U7" s="9"/>
    </row>
    <row r="8" spans="1:29" s="7" customFormat="1" ht="18.75" x14ac:dyDescent="0.2">
      <c r="A8" s="195"/>
      <c r="B8" s="195"/>
      <c r="C8" s="195"/>
      <c r="D8" s="10"/>
      <c r="E8" s="10"/>
      <c r="F8" s="10"/>
      <c r="G8" s="10"/>
      <c r="H8" s="9"/>
      <c r="I8" s="9"/>
      <c r="J8" s="9"/>
      <c r="K8" s="9"/>
      <c r="L8" s="9"/>
      <c r="M8" s="9"/>
      <c r="N8" s="9"/>
      <c r="O8" s="9"/>
      <c r="P8" s="9"/>
      <c r="Q8" s="9"/>
      <c r="R8" s="9"/>
      <c r="S8" s="9"/>
      <c r="T8" s="9"/>
      <c r="U8" s="9"/>
    </row>
    <row r="9" spans="1:29" s="7" customFormat="1" ht="18.75" x14ac:dyDescent="0.2">
      <c r="A9" s="196" t="str">
        <f>'1. паспорт местоположение'!A9:C9</f>
        <v>АО"ССК"</v>
      </c>
      <c r="B9" s="196"/>
      <c r="C9" s="196"/>
      <c r="D9" s="6"/>
      <c r="E9" s="6"/>
      <c r="F9" s="6"/>
      <c r="G9" s="6"/>
      <c r="H9" s="9"/>
      <c r="I9" s="9"/>
      <c r="J9" s="9"/>
      <c r="K9" s="9"/>
      <c r="L9" s="9"/>
      <c r="M9" s="9"/>
      <c r="N9" s="9"/>
      <c r="O9" s="9"/>
      <c r="P9" s="9"/>
      <c r="Q9" s="9"/>
      <c r="R9" s="9"/>
      <c r="S9" s="9"/>
      <c r="T9" s="9"/>
      <c r="U9" s="9"/>
    </row>
    <row r="10" spans="1:29" s="7" customFormat="1" ht="18.75" x14ac:dyDescent="0.2">
      <c r="A10" s="192" t="s">
        <v>7</v>
      </c>
      <c r="B10" s="192"/>
      <c r="C10" s="192"/>
      <c r="D10" s="4"/>
      <c r="E10" s="4"/>
      <c r="F10" s="4"/>
      <c r="G10" s="4"/>
      <c r="H10" s="9"/>
      <c r="I10" s="9"/>
      <c r="J10" s="9"/>
      <c r="K10" s="9"/>
      <c r="L10" s="9"/>
      <c r="M10" s="9"/>
      <c r="N10" s="9"/>
      <c r="O10" s="9"/>
      <c r="P10" s="9"/>
      <c r="Q10" s="9"/>
      <c r="R10" s="9"/>
      <c r="S10" s="9"/>
      <c r="T10" s="9"/>
      <c r="U10" s="9"/>
    </row>
    <row r="11" spans="1:29" s="7" customFormat="1" ht="18.75" x14ac:dyDescent="0.2">
      <c r="A11" s="195"/>
      <c r="B11" s="195"/>
      <c r="C11" s="195"/>
      <c r="D11" s="10"/>
      <c r="E11" s="10"/>
      <c r="F11" s="10"/>
      <c r="G11" s="10"/>
      <c r="H11" s="9"/>
      <c r="I11" s="9"/>
      <c r="J11" s="9"/>
      <c r="K11" s="9"/>
      <c r="L11" s="9"/>
      <c r="M11" s="9"/>
      <c r="N11" s="9"/>
      <c r="O11" s="9"/>
      <c r="P11" s="9"/>
      <c r="Q11" s="9"/>
      <c r="R11" s="9"/>
      <c r="S11" s="9"/>
      <c r="T11" s="9"/>
      <c r="U11" s="9"/>
    </row>
    <row r="12" spans="1:29" s="7" customFormat="1" ht="18.75" x14ac:dyDescent="0.2">
      <c r="A12" s="196" t="str">
        <f>'1. паспорт местоположение'!A12:C12</f>
        <v>P_0072</v>
      </c>
      <c r="B12" s="196"/>
      <c r="C12" s="196"/>
      <c r="D12" s="6"/>
      <c r="E12" s="6"/>
      <c r="F12" s="6"/>
      <c r="G12" s="6"/>
      <c r="H12" s="9"/>
      <c r="I12" s="9"/>
      <c r="J12" s="9"/>
      <c r="K12" s="9"/>
      <c r="L12" s="9"/>
      <c r="M12" s="9"/>
      <c r="N12" s="9"/>
      <c r="O12" s="9"/>
      <c r="P12" s="9"/>
      <c r="Q12" s="9"/>
      <c r="R12" s="9"/>
      <c r="S12" s="9"/>
      <c r="T12" s="9"/>
      <c r="U12" s="9"/>
    </row>
    <row r="13" spans="1:29" s="7" customFormat="1" ht="18.75" x14ac:dyDescent="0.2">
      <c r="A13" s="192" t="s">
        <v>6</v>
      </c>
      <c r="B13" s="192"/>
      <c r="C13" s="192"/>
      <c r="D13" s="4"/>
      <c r="E13" s="4"/>
      <c r="F13" s="4"/>
      <c r="G13" s="4"/>
      <c r="H13" s="9"/>
      <c r="I13" s="9"/>
      <c r="J13" s="9"/>
      <c r="K13" s="9"/>
      <c r="L13" s="9"/>
      <c r="M13" s="9"/>
      <c r="N13" s="9"/>
      <c r="O13" s="9"/>
      <c r="P13" s="9"/>
      <c r="Q13" s="9"/>
      <c r="R13" s="9"/>
      <c r="S13" s="9"/>
      <c r="T13" s="9"/>
      <c r="U13" s="9"/>
    </row>
    <row r="14" spans="1:29" s="7" customFormat="1" ht="15.75" customHeight="1" x14ac:dyDescent="0.2">
      <c r="A14" s="201"/>
      <c r="B14" s="201"/>
      <c r="C14" s="201"/>
      <c r="D14" s="3"/>
      <c r="E14" s="3"/>
      <c r="F14" s="3"/>
      <c r="G14" s="3"/>
      <c r="H14" s="3"/>
      <c r="I14" s="3"/>
      <c r="J14" s="3"/>
      <c r="K14" s="3"/>
      <c r="L14" s="3"/>
      <c r="M14" s="3"/>
      <c r="N14" s="3"/>
      <c r="O14" s="3"/>
      <c r="P14" s="3"/>
      <c r="Q14" s="3"/>
      <c r="R14" s="3"/>
      <c r="S14" s="3"/>
      <c r="T14" s="3"/>
      <c r="U14" s="3"/>
    </row>
    <row r="15" spans="1:29" s="2" customFormat="1" ht="12" x14ac:dyDescent="0.2">
      <c r="A15"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5" s="196"/>
      <c r="C15" s="196"/>
      <c r="D15" s="6"/>
      <c r="E15" s="6"/>
      <c r="F15" s="6"/>
      <c r="G15" s="6"/>
      <c r="H15" s="6"/>
      <c r="I15" s="6"/>
      <c r="J15" s="6"/>
      <c r="K15" s="6"/>
      <c r="L15" s="6"/>
      <c r="M15" s="6"/>
      <c r="N15" s="6"/>
      <c r="O15" s="6"/>
      <c r="P15" s="6"/>
      <c r="Q15" s="6"/>
      <c r="R15" s="6"/>
      <c r="S15" s="6"/>
      <c r="T15" s="6"/>
      <c r="U15" s="6"/>
    </row>
    <row r="16" spans="1:29" s="2" customFormat="1" ht="15" customHeight="1" x14ac:dyDescent="0.2">
      <c r="A16" s="192" t="s">
        <v>5</v>
      </c>
      <c r="B16" s="192"/>
      <c r="C16" s="192"/>
      <c r="D16" s="4"/>
      <c r="E16" s="4"/>
      <c r="F16" s="4"/>
      <c r="G16" s="4"/>
      <c r="H16" s="4"/>
      <c r="I16" s="4"/>
      <c r="J16" s="4"/>
      <c r="K16" s="4"/>
      <c r="L16" s="4"/>
      <c r="M16" s="4"/>
      <c r="N16" s="4"/>
      <c r="O16" s="4"/>
      <c r="P16" s="4"/>
      <c r="Q16" s="4"/>
      <c r="R16" s="4"/>
      <c r="S16" s="4"/>
      <c r="T16" s="4"/>
      <c r="U16" s="4"/>
    </row>
    <row r="17" spans="1:21" s="2" customFormat="1" ht="15" customHeight="1" x14ac:dyDescent="0.2">
      <c r="A17" s="201"/>
      <c r="B17" s="201"/>
      <c r="C17" s="201"/>
      <c r="D17" s="3"/>
      <c r="E17" s="3"/>
      <c r="F17" s="3"/>
      <c r="G17" s="3"/>
      <c r="H17" s="3"/>
      <c r="I17" s="3"/>
      <c r="J17" s="3"/>
      <c r="K17" s="3"/>
      <c r="L17" s="3"/>
      <c r="M17" s="3"/>
      <c r="N17" s="3"/>
      <c r="O17" s="3"/>
      <c r="P17" s="3"/>
      <c r="Q17" s="3"/>
      <c r="R17" s="3"/>
    </row>
    <row r="18" spans="1:21" s="2" customFormat="1" ht="27.75" customHeight="1" x14ac:dyDescent="0.2">
      <c r="A18" s="193" t="s">
        <v>430</v>
      </c>
      <c r="B18" s="193"/>
      <c r="C18" s="19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06" t="s">
        <v>4</v>
      </c>
      <c r="B20" s="109" t="s">
        <v>65</v>
      </c>
      <c r="C20" s="107" t="s">
        <v>64</v>
      </c>
      <c r="D20" s="4"/>
      <c r="E20" s="4"/>
      <c r="F20" s="4"/>
      <c r="G20" s="4"/>
      <c r="H20" s="3"/>
      <c r="I20" s="3"/>
      <c r="J20" s="3"/>
      <c r="K20" s="3"/>
      <c r="L20" s="3"/>
      <c r="M20" s="3"/>
      <c r="N20" s="3"/>
      <c r="O20" s="3"/>
      <c r="P20" s="3"/>
      <c r="Q20" s="3"/>
      <c r="R20" s="3"/>
    </row>
    <row r="21" spans="1:21" s="2" customFormat="1" ht="16.5" customHeight="1" x14ac:dyDescent="0.2">
      <c r="A21" s="107">
        <v>1</v>
      </c>
      <c r="B21" s="109">
        <v>2</v>
      </c>
      <c r="C21" s="107">
        <v>3</v>
      </c>
      <c r="D21" s="4"/>
      <c r="E21" s="4"/>
      <c r="F21" s="4"/>
      <c r="G21" s="4"/>
      <c r="H21" s="3"/>
      <c r="I21" s="3"/>
      <c r="J21" s="3"/>
      <c r="K21" s="3"/>
      <c r="L21" s="3"/>
      <c r="M21" s="3"/>
      <c r="N21" s="3"/>
      <c r="O21" s="3"/>
      <c r="P21" s="3"/>
      <c r="Q21" s="3"/>
      <c r="R21" s="3"/>
    </row>
    <row r="22" spans="1:21" s="2" customFormat="1" ht="162.75" customHeight="1" x14ac:dyDescent="0.2">
      <c r="A22" s="110" t="s">
        <v>63</v>
      </c>
      <c r="B22" s="111" t="s">
        <v>442</v>
      </c>
      <c r="C22" s="112" t="s">
        <v>569</v>
      </c>
      <c r="D22" s="4"/>
      <c r="E22" s="4"/>
      <c r="F22" s="3"/>
      <c r="G22" s="3"/>
      <c r="H22" s="3"/>
      <c r="I22" s="3"/>
      <c r="J22" s="3"/>
      <c r="K22" s="3"/>
      <c r="L22" s="3"/>
      <c r="M22" s="3"/>
      <c r="N22" s="3"/>
      <c r="O22" s="3"/>
      <c r="P22" s="3"/>
    </row>
    <row r="23" spans="1:21" ht="59.25" customHeight="1" x14ac:dyDescent="0.25">
      <c r="A23" s="110" t="s">
        <v>62</v>
      </c>
      <c r="B23" s="113" t="s">
        <v>59</v>
      </c>
      <c r="C23" s="106" t="s">
        <v>499</v>
      </c>
    </row>
    <row r="24" spans="1:21" ht="68.25" customHeight="1" x14ac:dyDescent="0.25">
      <c r="A24" s="110" t="s">
        <v>61</v>
      </c>
      <c r="B24" s="113" t="s">
        <v>462</v>
      </c>
      <c r="C24" s="112" t="s">
        <v>498</v>
      </c>
    </row>
    <row r="25" spans="1:21" ht="63" customHeight="1" x14ac:dyDescent="0.25">
      <c r="A25" s="110" t="s">
        <v>60</v>
      </c>
      <c r="B25" s="113" t="s">
        <v>463</v>
      </c>
      <c r="C25" s="107" t="s">
        <v>475</v>
      </c>
    </row>
    <row r="26" spans="1:21" ht="42.75" customHeight="1" x14ac:dyDescent="0.25">
      <c r="A26" s="110" t="s">
        <v>58</v>
      </c>
      <c r="B26" s="113" t="s">
        <v>224</v>
      </c>
      <c r="C26" s="107" t="s">
        <v>490</v>
      </c>
    </row>
    <row r="27" spans="1:21" ht="42.75" customHeight="1" x14ac:dyDescent="0.25">
      <c r="A27" s="110" t="s">
        <v>57</v>
      </c>
      <c r="B27" s="113" t="s">
        <v>443</v>
      </c>
      <c r="C27" s="120" t="s">
        <v>506</v>
      </c>
    </row>
    <row r="28" spans="1:21" ht="42.75" customHeight="1" x14ac:dyDescent="0.25">
      <c r="A28" s="16" t="s">
        <v>55</v>
      </c>
      <c r="B28" s="20" t="s">
        <v>56</v>
      </c>
      <c r="C28" s="108">
        <v>2023</v>
      </c>
    </row>
    <row r="29" spans="1:21" ht="42.75" customHeight="1" x14ac:dyDescent="0.25">
      <c r="A29" s="16" t="s">
        <v>53</v>
      </c>
      <c r="B29" s="95" t="s">
        <v>54</v>
      </c>
      <c r="C29" s="108">
        <v>2025</v>
      </c>
    </row>
    <row r="30" spans="1:21" ht="42.75" customHeight="1" x14ac:dyDescent="0.25">
      <c r="A30" s="16" t="s">
        <v>71</v>
      </c>
      <c r="B30" s="95" t="s">
        <v>52</v>
      </c>
      <c r="C30" s="107" t="s">
        <v>509</v>
      </c>
    </row>
  </sheetData>
  <customSheetViews>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1"/>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2"/>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3"/>
    </customSheetView>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0"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3" t="s">
        <v>67</v>
      </c>
    </row>
    <row r="2" spans="1:28" ht="18.75" x14ac:dyDescent="0.3">
      <c r="Z2" s="11" t="s">
        <v>9</v>
      </c>
    </row>
    <row r="3" spans="1:28" ht="18.75" x14ac:dyDescent="0.3">
      <c r="Z3" s="11" t="s">
        <v>484</v>
      </c>
    </row>
    <row r="4" spans="1:28" ht="18.75" customHeight="1" x14ac:dyDescent="0.25">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9"/>
      <c r="AB6" s="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9"/>
      <c r="AB7" s="9"/>
    </row>
    <row r="8" spans="1:28" x14ac:dyDescent="0.25">
      <c r="A8" s="196" t="str">
        <f>'1. паспорт местоположение'!A9:C9</f>
        <v>АО"ССК"</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6"/>
      <c r="AB8" s="6"/>
    </row>
    <row r="9" spans="1:28" ht="15.75" x14ac:dyDescent="0.25">
      <c r="A9" s="192" t="s">
        <v>7</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4"/>
      <c r="AB9" s="4"/>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9"/>
      <c r="AB10" s="9"/>
    </row>
    <row r="11" spans="1:28" x14ac:dyDescent="0.25">
      <c r="A11" s="196" t="str">
        <f>'1. паспорт местоположение'!A12:C12</f>
        <v>P_0072</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6"/>
      <c r="AB11" s="6"/>
    </row>
    <row r="12" spans="1:28" ht="15.75" x14ac:dyDescent="0.25">
      <c r="A12" s="192" t="s">
        <v>6</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4"/>
      <c r="AB12" s="4"/>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8"/>
      <c r="AB13" s="8"/>
    </row>
    <row r="14" spans="1:28" x14ac:dyDescent="0.25">
      <c r="A14"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6"/>
      <c r="AB14" s="6"/>
    </row>
    <row r="15" spans="1:28" ht="15.75" x14ac:dyDescent="0.25">
      <c r="A15" s="192" t="s">
        <v>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4"/>
      <c r="AB15" s="4"/>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4"/>
      <c r="AB16" s="14"/>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4"/>
      <c r="AB17" s="14"/>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4"/>
      <c r="AB18" s="14"/>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4"/>
      <c r="AB19" s="14"/>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4"/>
      <c r="AB20" s="14"/>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4"/>
      <c r="AB21" s="14"/>
    </row>
    <row r="22" spans="1:28" x14ac:dyDescent="0.25">
      <c r="A22" s="223" t="s">
        <v>461</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94"/>
      <c r="AB22" s="94"/>
    </row>
    <row r="23" spans="1:28" ht="32.25" customHeight="1" x14ac:dyDescent="0.25">
      <c r="A23" s="225" t="s">
        <v>321</v>
      </c>
      <c r="B23" s="226"/>
      <c r="C23" s="226"/>
      <c r="D23" s="226"/>
      <c r="E23" s="226"/>
      <c r="F23" s="226"/>
      <c r="G23" s="226"/>
      <c r="H23" s="226"/>
      <c r="I23" s="226"/>
      <c r="J23" s="226"/>
      <c r="K23" s="226"/>
      <c r="L23" s="227"/>
      <c r="M23" s="224" t="s">
        <v>322</v>
      </c>
      <c r="N23" s="224"/>
      <c r="O23" s="224"/>
      <c r="P23" s="224"/>
      <c r="Q23" s="224"/>
      <c r="R23" s="224"/>
      <c r="S23" s="224"/>
      <c r="T23" s="224"/>
      <c r="U23" s="224"/>
      <c r="V23" s="224"/>
      <c r="W23" s="224"/>
      <c r="X23" s="224"/>
      <c r="Y23" s="224"/>
      <c r="Z23" s="224"/>
    </row>
    <row r="24" spans="1:28" ht="151.5" customHeight="1" x14ac:dyDescent="0.25">
      <c r="A24" s="43" t="s">
        <v>227</v>
      </c>
      <c r="B24" s="44" t="s">
        <v>234</v>
      </c>
      <c r="C24" s="43" t="s">
        <v>315</v>
      </c>
      <c r="D24" s="43" t="s">
        <v>228</v>
      </c>
      <c r="E24" s="43" t="s">
        <v>316</v>
      </c>
      <c r="F24" s="43" t="s">
        <v>318</v>
      </c>
      <c r="G24" s="43" t="s">
        <v>317</v>
      </c>
      <c r="H24" s="43" t="s">
        <v>229</v>
      </c>
      <c r="I24" s="43" t="s">
        <v>319</v>
      </c>
      <c r="J24" s="43" t="s">
        <v>235</v>
      </c>
      <c r="K24" s="44" t="s">
        <v>233</v>
      </c>
      <c r="L24" s="44" t="s">
        <v>230</v>
      </c>
      <c r="M24" s="45" t="s">
        <v>242</v>
      </c>
      <c r="N24" s="44" t="s">
        <v>472</v>
      </c>
      <c r="O24" s="43" t="s">
        <v>240</v>
      </c>
      <c r="P24" s="43" t="s">
        <v>241</v>
      </c>
      <c r="Q24" s="43" t="s">
        <v>239</v>
      </c>
      <c r="R24" s="43" t="s">
        <v>229</v>
      </c>
      <c r="S24" s="43" t="s">
        <v>238</v>
      </c>
      <c r="T24" s="43" t="s">
        <v>237</v>
      </c>
      <c r="U24" s="43" t="s">
        <v>314</v>
      </c>
      <c r="V24" s="43" t="s">
        <v>239</v>
      </c>
      <c r="W24" s="49" t="s">
        <v>232</v>
      </c>
      <c r="X24" s="49" t="s">
        <v>244</v>
      </c>
      <c r="Y24" s="49" t="s">
        <v>245</v>
      </c>
      <c r="Z24" s="51" t="s">
        <v>243</v>
      </c>
    </row>
    <row r="25" spans="1:28" ht="16.5" customHeight="1" x14ac:dyDescent="0.25">
      <c r="A25" s="43">
        <v>1</v>
      </c>
      <c r="B25" s="44">
        <v>2</v>
      </c>
      <c r="C25" s="43">
        <v>3</v>
      </c>
      <c r="D25" s="44">
        <v>4</v>
      </c>
      <c r="E25" s="43">
        <v>5</v>
      </c>
      <c r="F25" s="44">
        <v>6</v>
      </c>
      <c r="G25" s="43">
        <v>7</v>
      </c>
      <c r="H25" s="44">
        <v>8</v>
      </c>
      <c r="I25" s="43">
        <v>9</v>
      </c>
      <c r="J25" s="44">
        <v>10</v>
      </c>
      <c r="K25" s="43">
        <v>11</v>
      </c>
      <c r="L25" s="44">
        <v>12</v>
      </c>
      <c r="M25" s="43">
        <v>13</v>
      </c>
      <c r="N25" s="44">
        <v>14</v>
      </c>
      <c r="O25" s="43">
        <v>15</v>
      </c>
      <c r="P25" s="44">
        <v>16</v>
      </c>
      <c r="Q25" s="43">
        <v>17</v>
      </c>
      <c r="R25" s="44">
        <v>18</v>
      </c>
      <c r="S25" s="43">
        <v>19</v>
      </c>
      <c r="T25" s="44">
        <v>20</v>
      </c>
      <c r="U25" s="43">
        <v>21</v>
      </c>
      <c r="V25" s="44">
        <v>22</v>
      </c>
      <c r="W25" s="43">
        <v>23</v>
      </c>
      <c r="X25" s="44">
        <v>24</v>
      </c>
      <c r="Y25" s="43">
        <v>25</v>
      </c>
      <c r="Z25" s="44">
        <v>26</v>
      </c>
    </row>
    <row r="26" spans="1:28" ht="45.75" customHeight="1" x14ac:dyDescent="0.25">
      <c r="A26" s="40" t="s">
        <v>475</v>
      </c>
      <c r="B26" s="40" t="s">
        <v>475</v>
      </c>
      <c r="C26" s="40" t="s">
        <v>475</v>
      </c>
      <c r="D26" s="40" t="s">
        <v>475</v>
      </c>
      <c r="E26" s="40" t="s">
        <v>475</v>
      </c>
      <c r="F26" s="40" t="s">
        <v>475</v>
      </c>
      <c r="G26" s="40" t="s">
        <v>475</v>
      </c>
      <c r="H26" s="40" t="s">
        <v>475</v>
      </c>
      <c r="I26" s="40" t="s">
        <v>475</v>
      </c>
      <c r="J26" s="40" t="s">
        <v>475</v>
      </c>
      <c r="K26" s="40" t="s">
        <v>475</v>
      </c>
      <c r="L26" s="40" t="s">
        <v>475</v>
      </c>
      <c r="M26" s="40" t="s">
        <v>475</v>
      </c>
      <c r="N26" s="40" t="s">
        <v>475</v>
      </c>
      <c r="O26" s="40" t="s">
        <v>475</v>
      </c>
      <c r="P26" s="40" t="s">
        <v>475</v>
      </c>
      <c r="Q26" s="40" t="s">
        <v>475</v>
      </c>
      <c r="R26" s="40" t="s">
        <v>475</v>
      </c>
      <c r="S26" s="40" t="s">
        <v>475</v>
      </c>
      <c r="T26" s="40" t="s">
        <v>475</v>
      </c>
      <c r="U26" s="40" t="s">
        <v>475</v>
      </c>
      <c r="V26" s="40" t="s">
        <v>475</v>
      </c>
      <c r="W26" s="40" t="s">
        <v>475</v>
      </c>
      <c r="X26" s="40" t="s">
        <v>475</v>
      </c>
      <c r="Y26" s="40" t="s">
        <v>475</v>
      </c>
      <c r="Z26" s="40" t="s">
        <v>475</v>
      </c>
    </row>
    <row r="27" spans="1:28" x14ac:dyDescent="0.25">
      <c r="A27" s="39"/>
      <c r="B27" s="39"/>
      <c r="C27" s="39"/>
      <c r="D27" s="39"/>
      <c r="E27" s="39"/>
      <c r="F27" s="41"/>
      <c r="G27" s="41"/>
      <c r="H27" s="39"/>
      <c r="I27" s="41"/>
      <c r="J27" s="41"/>
      <c r="K27" s="41"/>
      <c r="L27" s="39"/>
      <c r="M27" s="41"/>
      <c r="N27" s="39"/>
      <c r="O27" s="39"/>
      <c r="P27" s="39"/>
      <c r="Q27" s="39"/>
      <c r="R27" s="39"/>
      <c r="S27" s="39"/>
      <c r="T27" s="39"/>
      <c r="U27" s="39"/>
      <c r="V27" s="39"/>
      <c r="W27" s="39"/>
      <c r="X27" s="39"/>
      <c r="Y27" s="39"/>
      <c r="Z27" s="39"/>
    </row>
    <row r="28" spans="1:28" x14ac:dyDescent="0.25">
      <c r="A28" s="39"/>
      <c r="B28" s="39"/>
      <c r="C28" s="39"/>
      <c r="D28" s="39"/>
      <c r="E28" s="39"/>
      <c r="F28" s="41"/>
      <c r="G28" s="41"/>
      <c r="H28" s="39"/>
      <c r="I28" s="41"/>
      <c r="J28" s="41"/>
      <c r="K28" s="41"/>
      <c r="L28" s="42"/>
      <c r="M28" s="41"/>
      <c r="N28" s="41"/>
      <c r="O28" s="41"/>
      <c r="P28" s="41"/>
      <c r="Q28" s="41"/>
      <c r="R28" s="41"/>
      <c r="S28" s="41"/>
      <c r="T28" s="41"/>
      <c r="U28" s="41"/>
      <c r="V28" s="41"/>
      <c r="W28" s="41"/>
      <c r="X28" s="41"/>
      <c r="Y28" s="41"/>
      <c r="Z28" s="41"/>
    </row>
    <row r="29" spans="1:28" x14ac:dyDescent="0.25">
      <c r="A29" s="39"/>
      <c r="B29" s="39"/>
      <c r="C29" s="39"/>
      <c r="D29" s="39"/>
      <c r="E29" s="39"/>
      <c r="F29" s="41"/>
      <c r="G29" s="41"/>
      <c r="H29" s="39"/>
      <c r="I29" s="41"/>
      <c r="J29" s="41"/>
      <c r="K29" s="41"/>
      <c r="L29" s="42"/>
      <c r="M29" s="39"/>
      <c r="N29" s="39"/>
      <c r="O29" s="39"/>
      <c r="P29" s="39"/>
      <c r="Q29" s="39"/>
      <c r="R29" s="39"/>
      <c r="S29" s="39"/>
      <c r="T29" s="39"/>
      <c r="U29" s="39"/>
      <c r="V29" s="39"/>
      <c r="W29" s="39"/>
      <c r="X29" s="39"/>
      <c r="Y29" s="39"/>
      <c r="Z29" s="39"/>
    </row>
    <row r="30" spans="1:28" x14ac:dyDescent="0.25">
      <c r="A30" s="39"/>
      <c r="B30" s="39"/>
      <c r="C30" s="39"/>
      <c r="D30" s="39"/>
      <c r="E30" s="39"/>
      <c r="F30" s="41"/>
      <c r="G30" s="41"/>
      <c r="H30" s="39"/>
      <c r="I30" s="41"/>
      <c r="J30" s="41"/>
      <c r="K30" s="41"/>
      <c r="L30" s="42"/>
      <c r="M30" s="39"/>
      <c r="N30" s="39"/>
      <c r="O30" s="39"/>
      <c r="P30" s="39"/>
      <c r="Q30" s="39"/>
      <c r="R30" s="39"/>
      <c r="S30" s="39"/>
      <c r="T30" s="39"/>
      <c r="U30" s="39"/>
      <c r="V30" s="39"/>
      <c r="W30" s="39"/>
      <c r="X30" s="39"/>
      <c r="Y30" s="39"/>
      <c r="Z30" s="39"/>
    </row>
    <row r="31" spans="1:28" x14ac:dyDescent="0.25">
      <c r="A31" s="39"/>
      <c r="B31" s="39"/>
      <c r="C31" s="39"/>
      <c r="D31" s="39"/>
      <c r="E31" s="39"/>
      <c r="F31" s="39"/>
      <c r="G31" s="39"/>
      <c r="H31" s="39"/>
      <c r="I31" s="39"/>
      <c r="J31" s="39"/>
      <c r="K31" s="39"/>
      <c r="L31" s="42"/>
      <c r="M31" s="39"/>
      <c r="N31" s="39"/>
      <c r="O31" s="39"/>
      <c r="P31" s="39"/>
      <c r="Q31" s="39"/>
      <c r="R31" s="39"/>
      <c r="S31" s="39"/>
      <c r="T31" s="39"/>
      <c r="U31" s="39"/>
      <c r="V31" s="39"/>
      <c r="W31" s="39"/>
      <c r="X31" s="39"/>
      <c r="Y31" s="39"/>
      <c r="Z31" s="39"/>
    </row>
    <row r="32" spans="1:28" x14ac:dyDescent="0.25">
      <c r="A32" s="40"/>
      <c r="B32" s="40"/>
      <c r="C32" s="41"/>
      <c r="D32" s="41"/>
      <c r="E32" s="41"/>
      <c r="F32" s="41"/>
      <c r="G32" s="41"/>
      <c r="H32" s="41"/>
      <c r="I32" s="41"/>
      <c r="J32" s="41"/>
      <c r="K32" s="39"/>
      <c r="L32" s="39"/>
      <c r="M32" s="39"/>
      <c r="N32" s="39"/>
      <c r="O32" s="39"/>
      <c r="P32" s="39"/>
      <c r="Q32" s="39"/>
      <c r="R32" s="39"/>
      <c r="S32" s="39"/>
      <c r="T32" s="39"/>
      <c r="U32" s="39"/>
      <c r="V32" s="39"/>
      <c r="W32" s="39"/>
      <c r="X32" s="39"/>
      <c r="Y32" s="39"/>
      <c r="Z32" s="39"/>
    </row>
    <row r="33" spans="1:26"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7" spans="1:26" x14ac:dyDescent="0.25">
      <c r="A37" s="50"/>
    </row>
  </sheetData>
  <customSheetViews>
    <customSheetView guid="{B2156467-DABD-4AFC-BC18-E275263FEE82}" scale="80" showPageBreaks="1" fitToPage="1" printArea="1" view="pageBreakPreview">
      <selection activeCell="A15" sqref="A15:Z15"/>
      <pageMargins left="0.7" right="0.7" top="0.75" bottom="0.75" header="0.3" footer="0.3"/>
      <pageSetup paperSize="8" scale="40" orientation="landscape" r:id="rId1"/>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2"/>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3"/>
    </customSheetView>
    <customSheetView guid="{222FB211-2350-420C-BFE4-9DA8C9194F22}" scale="80" showPageBreaks="1" fitToPage="1" printArea="1" view="pageBreakPreview">
      <selection activeCell="A15" sqref="A15:Z15"/>
      <pageMargins left="0.7" right="0.7" top="0.75" bottom="0.75" header="0.3" footer="0.3"/>
      <pageSetup paperSize="8" scale="27"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3" t="s">
        <v>67</v>
      </c>
    </row>
    <row r="2" spans="1:28" s="7" customFormat="1" ht="18.75" customHeight="1" x14ac:dyDescent="0.3">
      <c r="A2" s="13"/>
      <c r="B2" s="13"/>
      <c r="O2" s="11" t="s">
        <v>9</v>
      </c>
    </row>
    <row r="3" spans="1:28" s="7" customFormat="1" ht="18.75" x14ac:dyDescent="0.3">
      <c r="A3" s="12"/>
      <c r="B3" s="12"/>
      <c r="O3" s="11" t="s">
        <v>484</v>
      </c>
    </row>
    <row r="4" spans="1:28" s="7" customFormat="1" ht="18.75" x14ac:dyDescent="0.3">
      <c r="A4" s="12"/>
      <c r="B4" s="12"/>
      <c r="L4" s="11"/>
    </row>
    <row r="5" spans="1:28" s="7" customFormat="1" ht="15.75"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93"/>
      <c r="Q5" s="93"/>
      <c r="R5" s="93"/>
      <c r="S5" s="93"/>
      <c r="T5" s="93"/>
      <c r="U5" s="93"/>
      <c r="V5" s="93"/>
      <c r="W5" s="93"/>
      <c r="X5" s="93"/>
      <c r="Y5" s="93"/>
      <c r="Z5" s="93"/>
      <c r="AA5" s="93"/>
      <c r="AB5" s="93"/>
    </row>
    <row r="6" spans="1:28" s="7" customFormat="1" ht="18.75" x14ac:dyDescent="0.3">
      <c r="A6" s="12"/>
      <c r="B6" s="12"/>
      <c r="L6" s="11"/>
    </row>
    <row r="7" spans="1:28" s="7" customFormat="1" ht="18.75" x14ac:dyDescent="0.2">
      <c r="A7" s="195" t="s">
        <v>8</v>
      </c>
      <c r="B7" s="195"/>
      <c r="C7" s="195"/>
      <c r="D7" s="195"/>
      <c r="E7" s="195"/>
      <c r="F7" s="195"/>
      <c r="G7" s="195"/>
      <c r="H7" s="195"/>
      <c r="I7" s="195"/>
      <c r="J7" s="195"/>
      <c r="K7" s="195"/>
      <c r="L7" s="195"/>
      <c r="M7" s="195"/>
      <c r="N7" s="195"/>
      <c r="O7" s="195"/>
      <c r="P7" s="9"/>
      <c r="Q7" s="9"/>
      <c r="R7" s="9"/>
      <c r="S7" s="9"/>
      <c r="T7" s="9"/>
      <c r="U7" s="9"/>
      <c r="V7" s="9"/>
      <c r="W7" s="9"/>
      <c r="X7" s="9"/>
      <c r="Y7" s="9"/>
      <c r="Z7" s="9"/>
    </row>
    <row r="8" spans="1:28" s="7" customFormat="1" ht="18.75" x14ac:dyDescent="0.2">
      <c r="A8" s="195"/>
      <c r="B8" s="195"/>
      <c r="C8" s="195"/>
      <c r="D8" s="195"/>
      <c r="E8" s="195"/>
      <c r="F8" s="195"/>
      <c r="G8" s="195"/>
      <c r="H8" s="195"/>
      <c r="I8" s="195"/>
      <c r="J8" s="195"/>
      <c r="K8" s="195"/>
      <c r="L8" s="195"/>
      <c r="M8" s="195"/>
      <c r="N8" s="195"/>
      <c r="O8" s="195"/>
      <c r="P8" s="9"/>
      <c r="Q8" s="9"/>
      <c r="R8" s="9"/>
      <c r="S8" s="9"/>
      <c r="T8" s="9"/>
      <c r="U8" s="9"/>
      <c r="V8" s="9"/>
      <c r="W8" s="9"/>
      <c r="X8" s="9"/>
      <c r="Y8" s="9"/>
      <c r="Z8" s="9"/>
    </row>
    <row r="9" spans="1:28" s="7" customFormat="1" ht="18.75" x14ac:dyDescent="0.2">
      <c r="A9" s="196" t="str">
        <f>'1. паспорт местоположение'!A9:C9</f>
        <v>АО"ССК"</v>
      </c>
      <c r="B9" s="196"/>
      <c r="C9" s="196"/>
      <c r="D9" s="196"/>
      <c r="E9" s="196"/>
      <c r="F9" s="196"/>
      <c r="G9" s="196"/>
      <c r="H9" s="196"/>
      <c r="I9" s="196"/>
      <c r="J9" s="196"/>
      <c r="K9" s="196"/>
      <c r="L9" s="196"/>
      <c r="M9" s="196"/>
      <c r="N9" s="196"/>
      <c r="O9" s="196"/>
      <c r="P9" s="9"/>
      <c r="Q9" s="9"/>
      <c r="R9" s="9"/>
      <c r="S9" s="9"/>
      <c r="T9" s="9"/>
      <c r="U9" s="9"/>
      <c r="V9" s="9"/>
      <c r="W9" s="9"/>
      <c r="X9" s="9"/>
      <c r="Y9" s="9"/>
      <c r="Z9" s="9"/>
    </row>
    <row r="10" spans="1:28" s="7" customFormat="1" ht="18.75" x14ac:dyDescent="0.2">
      <c r="A10" s="192" t="s">
        <v>7</v>
      </c>
      <c r="B10" s="192"/>
      <c r="C10" s="192"/>
      <c r="D10" s="192"/>
      <c r="E10" s="192"/>
      <c r="F10" s="192"/>
      <c r="G10" s="192"/>
      <c r="H10" s="192"/>
      <c r="I10" s="192"/>
      <c r="J10" s="192"/>
      <c r="K10" s="192"/>
      <c r="L10" s="192"/>
      <c r="M10" s="192"/>
      <c r="N10" s="192"/>
      <c r="O10" s="192"/>
      <c r="P10" s="9"/>
      <c r="Q10" s="9"/>
      <c r="R10" s="9"/>
      <c r="S10" s="9"/>
      <c r="T10" s="9"/>
      <c r="U10" s="9"/>
      <c r="V10" s="9"/>
      <c r="W10" s="9"/>
      <c r="X10" s="9"/>
      <c r="Y10" s="9"/>
      <c r="Z10" s="9"/>
    </row>
    <row r="11" spans="1:28" s="7" customFormat="1" ht="18.75" x14ac:dyDescent="0.2">
      <c r="A11" s="195"/>
      <c r="B11" s="195"/>
      <c r="C11" s="195"/>
      <c r="D11" s="195"/>
      <c r="E11" s="195"/>
      <c r="F11" s="195"/>
      <c r="G11" s="195"/>
      <c r="H11" s="195"/>
      <c r="I11" s="195"/>
      <c r="J11" s="195"/>
      <c r="K11" s="195"/>
      <c r="L11" s="195"/>
      <c r="M11" s="195"/>
      <c r="N11" s="195"/>
      <c r="O11" s="195"/>
      <c r="P11" s="9"/>
      <c r="Q11" s="9"/>
      <c r="R11" s="9"/>
      <c r="S11" s="9"/>
      <c r="T11" s="9"/>
      <c r="U11" s="9"/>
      <c r="V11" s="9"/>
      <c r="W11" s="9"/>
      <c r="X11" s="9"/>
      <c r="Y11" s="9"/>
      <c r="Z11" s="9"/>
    </row>
    <row r="12" spans="1:28" s="7" customFormat="1" ht="18.75" x14ac:dyDescent="0.2">
      <c r="A12" s="196" t="str">
        <f>'1. паспорт местоположение'!A12:C12</f>
        <v>P_0072</v>
      </c>
      <c r="B12" s="196"/>
      <c r="C12" s="196"/>
      <c r="D12" s="196"/>
      <c r="E12" s="196"/>
      <c r="F12" s="196"/>
      <c r="G12" s="196"/>
      <c r="H12" s="196"/>
      <c r="I12" s="196"/>
      <c r="J12" s="196"/>
      <c r="K12" s="196"/>
      <c r="L12" s="196"/>
      <c r="M12" s="196"/>
      <c r="N12" s="196"/>
      <c r="O12" s="196"/>
      <c r="P12" s="9"/>
      <c r="Q12" s="9"/>
      <c r="R12" s="9"/>
      <c r="S12" s="9"/>
      <c r="T12" s="9"/>
      <c r="U12" s="9"/>
      <c r="V12" s="9"/>
      <c r="W12" s="9"/>
      <c r="X12" s="9"/>
      <c r="Y12" s="9"/>
      <c r="Z12" s="9"/>
    </row>
    <row r="13" spans="1:28" s="7" customFormat="1" ht="18.75" x14ac:dyDescent="0.2">
      <c r="A13" s="192" t="s">
        <v>6</v>
      </c>
      <c r="B13" s="192"/>
      <c r="C13" s="192"/>
      <c r="D13" s="192"/>
      <c r="E13" s="192"/>
      <c r="F13" s="192"/>
      <c r="G13" s="192"/>
      <c r="H13" s="192"/>
      <c r="I13" s="192"/>
      <c r="J13" s="192"/>
      <c r="K13" s="192"/>
      <c r="L13" s="192"/>
      <c r="M13" s="192"/>
      <c r="N13" s="192"/>
      <c r="O13" s="192"/>
      <c r="P13" s="9"/>
      <c r="Q13" s="9"/>
      <c r="R13" s="9"/>
      <c r="S13" s="9"/>
      <c r="T13" s="9"/>
      <c r="U13" s="9"/>
      <c r="V13" s="9"/>
      <c r="W13" s="9"/>
      <c r="X13" s="9"/>
      <c r="Y13" s="9"/>
      <c r="Z13" s="9"/>
    </row>
    <row r="14" spans="1:28" s="7" customFormat="1" ht="15.75" customHeight="1" x14ac:dyDescent="0.2">
      <c r="A14" s="201"/>
      <c r="B14" s="201"/>
      <c r="C14" s="201"/>
      <c r="D14" s="201"/>
      <c r="E14" s="201"/>
      <c r="F14" s="201"/>
      <c r="G14" s="201"/>
      <c r="H14" s="201"/>
      <c r="I14" s="201"/>
      <c r="J14" s="201"/>
      <c r="K14" s="201"/>
      <c r="L14" s="201"/>
      <c r="M14" s="201"/>
      <c r="N14" s="201"/>
      <c r="O14" s="201"/>
      <c r="P14" s="3"/>
      <c r="Q14" s="3"/>
      <c r="R14" s="3"/>
      <c r="S14" s="3"/>
      <c r="T14" s="3"/>
      <c r="U14" s="3"/>
      <c r="V14" s="3"/>
      <c r="W14" s="3"/>
      <c r="X14" s="3"/>
      <c r="Y14" s="3"/>
      <c r="Z14" s="3"/>
    </row>
    <row r="15" spans="1:28" s="2" customFormat="1" ht="12" x14ac:dyDescent="0.2">
      <c r="A15"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5" s="196"/>
      <c r="C15" s="196"/>
      <c r="D15" s="196"/>
      <c r="E15" s="196"/>
      <c r="F15" s="196"/>
      <c r="G15" s="196"/>
      <c r="H15" s="196"/>
      <c r="I15" s="196"/>
      <c r="J15" s="196"/>
      <c r="K15" s="196"/>
      <c r="L15" s="196"/>
      <c r="M15" s="196"/>
      <c r="N15" s="196"/>
      <c r="O15" s="196"/>
      <c r="P15" s="6"/>
      <c r="Q15" s="6"/>
      <c r="R15" s="6"/>
      <c r="S15" s="6"/>
      <c r="T15" s="6"/>
      <c r="U15" s="6"/>
      <c r="V15" s="6"/>
      <c r="W15" s="6"/>
      <c r="X15" s="6"/>
      <c r="Y15" s="6"/>
      <c r="Z15" s="6"/>
    </row>
    <row r="16" spans="1:28" s="2" customFormat="1" ht="15" customHeight="1" x14ac:dyDescent="0.2">
      <c r="A16" s="192" t="s">
        <v>5</v>
      </c>
      <c r="B16" s="192"/>
      <c r="C16" s="192"/>
      <c r="D16" s="192"/>
      <c r="E16" s="192"/>
      <c r="F16" s="192"/>
      <c r="G16" s="192"/>
      <c r="H16" s="192"/>
      <c r="I16" s="192"/>
      <c r="J16" s="192"/>
      <c r="K16" s="192"/>
      <c r="L16" s="192"/>
      <c r="M16" s="192"/>
      <c r="N16" s="192"/>
      <c r="O16" s="192"/>
      <c r="P16" s="4"/>
      <c r="Q16" s="4"/>
      <c r="R16" s="4"/>
      <c r="S16" s="4"/>
      <c r="T16" s="4"/>
      <c r="U16" s="4"/>
      <c r="V16" s="4"/>
      <c r="W16" s="4"/>
      <c r="X16" s="4"/>
      <c r="Y16" s="4"/>
      <c r="Z16" s="4"/>
    </row>
    <row r="17" spans="1:26" s="2" customFormat="1" ht="15" customHeight="1" x14ac:dyDescent="0.2">
      <c r="A17" s="201"/>
      <c r="B17" s="201"/>
      <c r="C17" s="201"/>
      <c r="D17" s="201"/>
      <c r="E17" s="201"/>
      <c r="F17" s="201"/>
      <c r="G17" s="201"/>
      <c r="H17" s="201"/>
      <c r="I17" s="201"/>
      <c r="J17" s="201"/>
      <c r="K17" s="201"/>
      <c r="L17" s="201"/>
      <c r="M17" s="201"/>
      <c r="N17" s="201"/>
      <c r="O17" s="201"/>
      <c r="P17" s="3"/>
      <c r="Q17" s="3"/>
      <c r="R17" s="3"/>
      <c r="S17" s="3"/>
      <c r="T17" s="3"/>
      <c r="U17" s="3"/>
      <c r="V17" s="3"/>
      <c r="W17" s="3"/>
    </row>
    <row r="18" spans="1:26" s="2" customFormat="1" ht="91.5" customHeight="1" x14ac:dyDescent="0.2">
      <c r="A18" s="231" t="s">
        <v>439</v>
      </c>
      <c r="B18" s="231"/>
      <c r="C18" s="231"/>
      <c r="D18" s="231"/>
      <c r="E18" s="231"/>
      <c r="F18" s="231"/>
      <c r="G18" s="231"/>
      <c r="H18" s="231"/>
      <c r="I18" s="231"/>
      <c r="J18" s="231"/>
      <c r="K18" s="231"/>
      <c r="L18" s="231"/>
      <c r="M18" s="231"/>
      <c r="N18" s="231"/>
      <c r="O18" s="231"/>
      <c r="P18" s="5"/>
      <c r="Q18" s="5"/>
      <c r="R18" s="5"/>
      <c r="S18" s="5"/>
      <c r="T18" s="5"/>
      <c r="U18" s="5"/>
      <c r="V18" s="5"/>
      <c r="W18" s="5"/>
      <c r="X18" s="5"/>
      <c r="Y18" s="5"/>
      <c r="Z18" s="5"/>
    </row>
    <row r="19" spans="1:26" s="2" customFormat="1" ht="78" customHeight="1" x14ac:dyDescent="0.2">
      <c r="A19" s="203" t="s">
        <v>4</v>
      </c>
      <c r="B19" s="203" t="s">
        <v>86</v>
      </c>
      <c r="C19" s="203" t="s">
        <v>85</v>
      </c>
      <c r="D19" s="203" t="s">
        <v>74</v>
      </c>
      <c r="E19" s="228" t="s">
        <v>84</v>
      </c>
      <c r="F19" s="229"/>
      <c r="G19" s="229"/>
      <c r="H19" s="229"/>
      <c r="I19" s="230"/>
      <c r="J19" s="203" t="s">
        <v>83</v>
      </c>
      <c r="K19" s="203"/>
      <c r="L19" s="203"/>
      <c r="M19" s="203"/>
      <c r="N19" s="203"/>
      <c r="O19" s="203"/>
      <c r="P19" s="3"/>
      <c r="Q19" s="3"/>
      <c r="R19" s="3"/>
      <c r="S19" s="3"/>
      <c r="T19" s="3"/>
      <c r="U19" s="3"/>
      <c r="V19" s="3"/>
      <c r="W19" s="3"/>
    </row>
    <row r="20" spans="1:26" s="2" customFormat="1" ht="51" customHeight="1" x14ac:dyDescent="0.2">
      <c r="A20" s="203"/>
      <c r="B20" s="203"/>
      <c r="C20" s="203"/>
      <c r="D20" s="203"/>
      <c r="E20" s="24" t="s">
        <v>82</v>
      </c>
      <c r="F20" s="24" t="s">
        <v>81</v>
      </c>
      <c r="G20" s="24" t="s">
        <v>80</v>
      </c>
      <c r="H20" s="24" t="s">
        <v>79</v>
      </c>
      <c r="I20" s="24" t="s">
        <v>78</v>
      </c>
      <c r="J20" s="24" t="s">
        <v>77</v>
      </c>
      <c r="K20" s="24" t="s">
        <v>3</v>
      </c>
      <c r="L20" s="29" t="s">
        <v>2</v>
      </c>
      <c r="M20" s="28" t="s">
        <v>225</v>
      </c>
      <c r="N20" s="28" t="s">
        <v>76</v>
      </c>
      <c r="O20" s="28" t="s">
        <v>75</v>
      </c>
      <c r="P20" s="3"/>
      <c r="Q20" s="3"/>
      <c r="R20" s="3"/>
      <c r="S20" s="3"/>
      <c r="T20" s="3"/>
      <c r="U20" s="3"/>
      <c r="V20" s="3"/>
      <c r="W20" s="3"/>
    </row>
    <row r="21" spans="1:26" s="2" customFormat="1" ht="16.5" customHeight="1" x14ac:dyDescent="0.2">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x14ac:dyDescent="0.2">
      <c r="A22" s="16" t="s">
        <v>474</v>
      </c>
      <c r="B22" s="16" t="s">
        <v>474</v>
      </c>
      <c r="C22" s="16" t="s">
        <v>474</v>
      </c>
      <c r="D22" s="16" t="s">
        <v>474</v>
      </c>
      <c r="E22" s="16" t="s">
        <v>474</v>
      </c>
      <c r="F22" s="16" t="s">
        <v>474</v>
      </c>
      <c r="G22" s="16" t="s">
        <v>474</v>
      </c>
      <c r="H22" s="16" t="s">
        <v>474</v>
      </c>
      <c r="I22" s="16" t="s">
        <v>474</v>
      </c>
      <c r="J22" s="16" t="s">
        <v>474</v>
      </c>
      <c r="K22" s="16" t="s">
        <v>474</v>
      </c>
      <c r="L22" s="16" t="s">
        <v>474</v>
      </c>
      <c r="M22" s="16" t="s">
        <v>474</v>
      </c>
      <c r="N22" s="16" t="s">
        <v>474</v>
      </c>
      <c r="O22" s="16" t="s">
        <v>474</v>
      </c>
      <c r="P22" s="3"/>
      <c r="Q22" s="3"/>
      <c r="R22" s="3"/>
      <c r="S22" s="3"/>
      <c r="T22" s="3"/>
      <c r="U22" s="3"/>
    </row>
  </sheetData>
  <customSheetViews>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5" sqref="A15:AR15"/>
    </sheetView>
  </sheetViews>
  <sheetFormatPr defaultRowHeight="15" x14ac:dyDescent="0.25"/>
  <cols>
    <col min="1" max="3" width="9.140625" style="52"/>
    <col min="4" max="4" width="18.5703125" style="52" customWidth="1"/>
    <col min="5" max="12" width="9.140625" style="52" hidden="1" customWidth="1"/>
    <col min="13" max="13" width="4.7109375" style="52" hidden="1" customWidth="1"/>
    <col min="14" max="17" width="9.140625" style="52" hidden="1" customWidth="1"/>
    <col min="18" max="18" width="4.7109375" style="52" hidden="1" customWidth="1"/>
    <col min="19" max="36" width="9.140625" style="52" hidden="1" customWidth="1"/>
    <col min="37" max="37" width="9.140625" style="52"/>
    <col min="38" max="38" width="7.7109375" style="52" customWidth="1"/>
    <col min="39" max="39" width="3.140625" style="52" customWidth="1"/>
    <col min="40" max="40" width="13.5703125" style="52" customWidth="1"/>
    <col min="41" max="41" width="16.5703125" style="52" customWidth="1"/>
    <col min="42" max="42" width="15.7109375" style="52" customWidth="1"/>
    <col min="43" max="43" width="9.5703125" style="52" customWidth="1"/>
    <col min="44" max="44" width="8.5703125" style="52" customWidth="1"/>
    <col min="45" max="16384" width="9.140625" style="52"/>
  </cols>
  <sheetData>
    <row r="1" spans="1:44" s="7" customFormat="1" ht="18.75" customHeight="1" x14ac:dyDescent="0.2">
      <c r="A1" s="13"/>
      <c r="K1" s="23" t="s">
        <v>67</v>
      </c>
      <c r="AR1" s="23" t="s">
        <v>67</v>
      </c>
    </row>
    <row r="2" spans="1:44" s="7" customFormat="1" ht="18.75" customHeight="1" x14ac:dyDescent="0.3">
      <c r="A2" s="13"/>
      <c r="K2" s="11" t="s">
        <v>9</v>
      </c>
      <c r="AR2" s="11" t="s">
        <v>9</v>
      </c>
    </row>
    <row r="3" spans="1:44" s="7" customFormat="1" ht="18.75" x14ac:dyDescent="0.3">
      <c r="A3" s="12"/>
      <c r="K3" s="11" t="s">
        <v>66</v>
      </c>
      <c r="AR3" s="11" t="s">
        <v>485</v>
      </c>
    </row>
    <row r="4" spans="1:44" s="7" customFormat="1" ht="18.75" x14ac:dyDescent="0.3">
      <c r="A4" s="12"/>
      <c r="K4" s="11"/>
    </row>
    <row r="5" spans="1:44" s="7" customFormat="1" ht="18.75" customHeight="1"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7" customFormat="1" ht="18.75" x14ac:dyDescent="0.3">
      <c r="A6" s="12"/>
      <c r="K6" s="11"/>
    </row>
    <row r="7" spans="1:44" s="7" customFormat="1" ht="18.75" x14ac:dyDescent="0.2">
      <c r="A7" s="195" t="s">
        <v>8</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6" t="str">
        <f>'1. паспорт местоположение'!A9:C9</f>
        <v>АО"ССК"</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7" customFormat="1" ht="18.75" customHeight="1" x14ac:dyDescent="0.2">
      <c r="A10" s="192" t="s">
        <v>7</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6" t="str">
        <f>'1. паспорт местоположение'!A12:C12</f>
        <v>P_0072</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7" customFormat="1" ht="18.75" customHeight="1" x14ac:dyDescent="0.2">
      <c r="A13" s="192" t="s">
        <v>6</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96" t="str">
        <f>'1. паспорт местоположение'!A15:C15</f>
        <v>Реконструкция оборудования ЗТП-19 с заменой силовых трансформаторов (замена  двух ТМГ 180 кВА на ТМГ 6/0,4/400 кВА 2 шт.) г.о. Новокуйбышевск Самарская область</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2" customFormat="1" ht="15" customHeight="1" x14ac:dyDescent="0.2">
      <c r="A16" s="192" t="s">
        <v>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4" t="s">
        <v>440</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69"/>
      <c r="AP19" s="69"/>
      <c r="AQ19" s="69"/>
      <c r="AR19" s="23"/>
    </row>
    <row r="20" spans="1:45" ht="18.75" x14ac:dyDescent="0.3">
      <c r="AO20" s="69"/>
      <c r="AP20" s="69"/>
      <c r="AQ20" s="69"/>
      <c r="AR20" s="11"/>
    </row>
    <row r="21" spans="1:45" ht="20.25" customHeight="1" x14ac:dyDescent="0.3">
      <c r="AO21" s="69"/>
      <c r="AP21" s="69"/>
      <c r="AQ21" s="69"/>
      <c r="AR21" s="11"/>
    </row>
    <row r="22" spans="1:45" s="2"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68"/>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row>
    <row r="24" spans="1:45" ht="14.25" customHeight="1" thickBot="1" x14ac:dyDescent="0.3">
      <c r="A24" s="237" t="s">
        <v>311</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0</v>
      </c>
      <c r="AL24" s="237"/>
      <c r="AM24" s="53"/>
      <c r="AN24" s="53"/>
      <c r="AS24" s="59"/>
    </row>
    <row r="25" spans="1:45" ht="12.75" customHeight="1" thickBot="1" x14ac:dyDescent="0.3">
      <c r="A25" s="238" t="s">
        <v>310</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40" t="s">
        <v>475</v>
      </c>
      <c r="AL25" s="240"/>
      <c r="AM25" s="54"/>
      <c r="AN25" s="241" t="s">
        <v>309</v>
      </c>
      <c r="AO25" s="241"/>
      <c r="AP25" s="241"/>
      <c r="AQ25" s="236"/>
      <c r="AR25" s="236"/>
      <c r="AS25" s="59"/>
    </row>
    <row r="26" spans="1:45" ht="17.25" customHeight="1" thickBot="1" x14ac:dyDescent="0.3">
      <c r="A26" s="248" t="s">
        <v>308</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0" t="s">
        <v>475</v>
      </c>
      <c r="AL26" s="240"/>
      <c r="AM26" s="54"/>
      <c r="AN26" s="232" t="s">
        <v>307</v>
      </c>
      <c r="AO26" s="233"/>
      <c r="AP26" s="234"/>
      <c r="AQ26" s="232"/>
      <c r="AR26" s="235"/>
      <c r="AS26" s="59"/>
    </row>
    <row r="27" spans="1:45" ht="17.25" customHeight="1" thickBot="1" x14ac:dyDescent="0.3">
      <c r="A27" s="248" t="s">
        <v>306</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0" t="s">
        <v>475</v>
      </c>
      <c r="AL27" s="240"/>
      <c r="AM27" s="54"/>
      <c r="AN27" s="232" t="s">
        <v>305</v>
      </c>
      <c r="AO27" s="233"/>
      <c r="AP27" s="234"/>
      <c r="AQ27" s="232"/>
      <c r="AR27" s="235"/>
      <c r="AS27" s="59"/>
    </row>
    <row r="28" spans="1:45" ht="27.75" customHeight="1" thickBot="1" x14ac:dyDescent="0.3">
      <c r="A28" s="250" t="s">
        <v>304</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40" t="s">
        <v>475</v>
      </c>
      <c r="AL28" s="240"/>
      <c r="AM28" s="54"/>
      <c r="AN28" s="253" t="s">
        <v>303</v>
      </c>
      <c r="AO28" s="254"/>
      <c r="AP28" s="255"/>
      <c r="AQ28" s="232"/>
      <c r="AR28" s="235"/>
      <c r="AS28" s="59"/>
    </row>
    <row r="29" spans="1:45" ht="17.25" customHeight="1" thickBot="1" x14ac:dyDescent="0.3">
      <c r="A29" s="242" t="s">
        <v>302</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0" t="s">
        <v>475</v>
      </c>
      <c r="AL29" s="240"/>
      <c r="AM29" s="54"/>
      <c r="AN29" s="245"/>
      <c r="AO29" s="246"/>
      <c r="AP29" s="246"/>
      <c r="AQ29" s="232"/>
      <c r="AR29" s="247"/>
      <c r="AS29" s="59"/>
    </row>
    <row r="30" spans="1:45" ht="17.25" customHeight="1" thickBot="1" x14ac:dyDescent="0.3">
      <c r="A30" s="248" t="s">
        <v>301</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0" t="s">
        <v>475</v>
      </c>
      <c r="AL30" s="240"/>
      <c r="AM30" s="54"/>
      <c r="AS30" s="59"/>
    </row>
    <row r="31" spans="1:45" ht="17.25" customHeight="1" thickBot="1" x14ac:dyDescent="0.3">
      <c r="A31" s="248" t="s">
        <v>300</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0" t="s">
        <v>475</v>
      </c>
      <c r="AL31" s="240"/>
      <c r="AM31" s="54"/>
      <c r="AN31" s="54"/>
      <c r="AO31" s="67"/>
      <c r="AP31" s="67"/>
      <c r="AQ31" s="67"/>
      <c r="AR31" s="67"/>
      <c r="AS31" s="59"/>
    </row>
    <row r="32" spans="1:45" ht="17.25" customHeight="1" thickBot="1" x14ac:dyDescent="0.3">
      <c r="A32" s="248" t="s">
        <v>275</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0" t="s">
        <v>475</v>
      </c>
      <c r="AL32" s="240"/>
      <c r="AM32" s="54"/>
      <c r="AN32" s="54"/>
      <c r="AO32" s="54"/>
      <c r="AP32" s="54"/>
      <c r="AQ32" s="54"/>
      <c r="AR32" s="54"/>
      <c r="AS32" s="59"/>
    </row>
    <row r="33" spans="1:45" ht="17.25" customHeight="1" thickBot="1" x14ac:dyDescent="0.3">
      <c r="A33" s="248" t="s">
        <v>299</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0" t="s">
        <v>475</v>
      </c>
      <c r="AL33" s="240"/>
      <c r="AM33" s="54"/>
      <c r="AN33" s="54"/>
      <c r="AO33" s="54"/>
      <c r="AP33" s="54"/>
      <c r="AQ33" s="54"/>
      <c r="AR33" s="54"/>
      <c r="AS33" s="59"/>
    </row>
    <row r="34" spans="1:45" ht="17.25" customHeight="1" thickBot="1" x14ac:dyDescent="0.3">
      <c r="A34" s="248" t="s">
        <v>298</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0" t="s">
        <v>475</v>
      </c>
      <c r="AL34" s="240"/>
      <c r="AM34" s="54"/>
      <c r="AN34" s="54"/>
      <c r="AO34" s="54"/>
      <c r="AP34" s="54"/>
      <c r="AQ34" s="54"/>
      <c r="AR34" s="54"/>
      <c r="AS34" s="59"/>
    </row>
    <row r="35" spans="1:45" ht="17.25" customHeight="1" thickBot="1" x14ac:dyDescent="0.3">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0" t="s">
        <v>475</v>
      </c>
      <c r="AL35" s="240"/>
      <c r="AM35" s="54"/>
      <c r="AN35" s="54"/>
      <c r="AO35" s="54"/>
      <c r="AP35" s="54"/>
      <c r="AQ35" s="54"/>
      <c r="AR35" s="54"/>
      <c r="AS35" s="59"/>
    </row>
    <row r="36" spans="1:45" ht="17.25" customHeight="1" thickBot="1" x14ac:dyDescent="0.3">
      <c r="A36" s="256" t="s">
        <v>263</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40" t="s">
        <v>475</v>
      </c>
      <c r="AL36" s="240"/>
      <c r="AM36" s="54"/>
      <c r="AN36" s="54"/>
      <c r="AO36" s="54"/>
      <c r="AP36" s="54"/>
      <c r="AQ36" s="54"/>
      <c r="AR36" s="54"/>
      <c r="AS36" s="59"/>
    </row>
    <row r="37" spans="1:45" ht="17.25" customHeight="1" thickBot="1" x14ac:dyDescent="0.3">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40" t="s">
        <v>475</v>
      </c>
      <c r="AL37" s="240"/>
      <c r="AM37" s="54"/>
      <c r="AN37" s="54"/>
      <c r="AO37" s="54"/>
      <c r="AP37" s="54"/>
      <c r="AQ37" s="54"/>
      <c r="AR37" s="54"/>
      <c r="AS37" s="59"/>
    </row>
    <row r="38" spans="1:45" ht="17.25" customHeight="1" thickBot="1" x14ac:dyDescent="0.3">
      <c r="A38" s="248" t="s">
        <v>297</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0" t="s">
        <v>475</v>
      </c>
      <c r="AL38" s="240"/>
      <c r="AM38" s="54"/>
      <c r="AN38" s="54"/>
      <c r="AO38" s="54"/>
      <c r="AP38" s="54"/>
      <c r="AQ38" s="54"/>
      <c r="AR38" s="54"/>
      <c r="AS38" s="59"/>
    </row>
    <row r="39" spans="1:45" ht="17.25" customHeight="1" thickBot="1" x14ac:dyDescent="0.3">
      <c r="A39" s="256" t="s">
        <v>296</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40" t="s">
        <v>475</v>
      </c>
      <c r="AL39" s="240"/>
      <c r="AM39" s="54"/>
      <c r="AN39" s="54"/>
      <c r="AO39" s="54"/>
      <c r="AP39" s="54"/>
      <c r="AQ39" s="54"/>
      <c r="AR39" s="54"/>
      <c r="AS39" s="59"/>
    </row>
    <row r="40" spans="1:45" ht="17.25" customHeight="1" thickBot="1" x14ac:dyDescent="0.3">
      <c r="A40" s="238" t="s">
        <v>295</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40" t="s">
        <v>475</v>
      </c>
      <c r="AL40" s="240"/>
      <c r="AM40" s="54"/>
      <c r="AN40" s="54"/>
      <c r="AO40" s="54"/>
      <c r="AP40" s="54"/>
      <c r="AQ40" s="54"/>
      <c r="AR40" s="54"/>
      <c r="AS40" s="59"/>
    </row>
    <row r="41" spans="1:45" ht="17.25" customHeight="1" thickBot="1" x14ac:dyDescent="0.3">
      <c r="A41" s="248" t="s">
        <v>294</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0" t="s">
        <v>475</v>
      </c>
      <c r="AL41" s="240"/>
      <c r="AM41" s="54"/>
      <c r="AN41" s="54"/>
      <c r="AO41" s="54"/>
      <c r="AP41" s="54"/>
      <c r="AQ41" s="54"/>
      <c r="AR41" s="54"/>
      <c r="AS41" s="59"/>
    </row>
    <row r="42" spans="1:45" ht="17.25" customHeight="1" thickBot="1" x14ac:dyDescent="0.3">
      <c r="A42" s="248" t="s">
        <v>293</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0" t="s">
        <v>475</v>
      </c>
      <c r="AL42" s="240"/>
      <c r="AM42" s="54"/>
      <c r="AN42" s="54"/>
      <c r="AO42" s="54"/>
      <c r="AP42" s="54"/>
      <c r="AQ42" s="54"/>
      <c r="AR42" s="54"/>
      <c r="AS42" s="59"/>
    </row>
    <row r="43" spans="1:45" ht="17.25" customHeight="1" thickBot="1" x14ac:dyDescent="0.3">
      <c r="A43" s="248" t="s">
        <v>292</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0" t="s">
        <v>475</v>
      </c>
      <c r="AL43" s="240"/>
      <c r="AM43" s="54"/>
      <c r="AN43" s="54"/>
      <c r="AO43" s="54"/>
      <c r="AP43" s="54"/>
      <c r="AQ43" s="54"/>
      <c r="AR43" s="54"/>
      <c r="AS43" s="59"/>
    </row>
    <row r="44" spans="1:45" ht="17.25" customHeight="1" thickBot="1" x14ac:dyDescent="0.3">
      <c r="A44" s="248" t="s">
        <v>291</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0" t="s">
        <v>475</v>
      </c>
      <c r="AL44" s="240"/>
      <c r="AM44" s="54"/>
      <c r="AN44" s="54"/>
      <c r="AO44" s="54"/>
      <c r="AP44" s="54"/>
      <c r="AQ44" s="54"/>
      <c r="AR44" s="54"/>
      <c r="AS44" s="59"/>
    </row>
    <row r="45" spans="1:45" ht="17.25" customHeight="1" thickBot="1" x14ac:dyDescent="0.3">
      <c r="A45" s="248" t="s">
        <v>290</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0" t="s">
        <v>475</v>
      </c>
      <c r="AL45" s="240"/>
      <c r="AM45" s="54"/>
      <c r="AN45" s="54"/>
      <c r="AO45" s="54"/>
      <c r="AP45" s="54"/>
      <c r="AQ45" s="54"/>
      <c r="AR45" s="54"/>
      <c r="AS45" s="59"/>
    </row>
    <row r="46" spans="1:45" ht="17.25" customHeight="1" thickBot="1" x14ac:dyDescent="0.3">
      <c r="A46" s="258" t="s">
        <v>289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40" t="s">
        <v>475</v>
      </c>
      <c r="AL46" s="240"/>
      <c r="AM46" s="54"/>
      <c r="AN46" s="54"/>
      <c r="AO46" s="54"/>
      <c r="AP46" s="54"/>
      <c r="AQ46" s="54"/>
      <c r="AR46" s="54"/>
      <c r="AS46" s="59"/>
    </row>
    <row r="47" spans="1:45" ht="24" customHeight="1" thickBot="1" x14ac:dyDescent="0.3">
      <c r="A47" s="260" t="s">
        <v>288</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40" t="s">
        <v>3</v>
      </c>
      <c r="AL47" s="240"/>
      <c r="AM47" s="240" t="s">
        <v>269</v>
      </c>
      <c r="AN47" s="240"/>
      <c r="AO47" s="64" t="s">
        <v>268</v>
      </c>
      <c r="AP47" s="64" t="s">
        <v>267</v>
      </c>
      <c r="AQ47" s="59"/>
    </row>
    <row r="48" spans="1:45" ht="12" customHeight="1" thickBot="1" x14ac:dyDescent="0.3">
      <c r="A48" s="248" t="s">
        <v>287</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0" t="s">
        <v>475</v>
      </c>
      <c r="AL48" s="240"/>
      <c r="AM48" s="240" t="s">
        <v>475</v>
      </c>
      <c r="AN48" s="240"/>
      <c r="AO48" s="66" t="s">
        <v>475</v>
      </c>
      <c r="AP48" s="66" t="s">
        <v>475</v>
      </c>
      <c r="AQ48" s="59"/>
    </row>
    <row r="49" spans="1:43" ht="12" customHeight="1" thickBot="1" x14ac:dyDescent="0.3">
      <c r="A49" s="248" t="s">
        <v>286</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0" t="s">
        <v>475</v>
      </c>
      <c r="AL49" s="240"/>
      <c r="AM49" s="240" t="s">
        <v>475</v>
      </c>
      <c r="AN49" s="240"/>
      <c r="AO49" s="66" t="s">
        <v>475</v>
      </c>
      <c r="AP49" s="66" t="s">
        <v>475</v>
      </c>
      <c r="AQ49" s="59"/>
    </row>
    <row r="50" spans="1:43" ht="12" customHeight="1" thickBot="1" x14ac:dyDescent="0.3">
      <c r="A50" s="256" t="s">
        <v>285</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40" t="s">
        <v>475</v>
      </c>
      <c r="AL50" s="240"/>
      <c r="AM50" s="240" t="s">
        <v>475</v>
      </c>
      <c r="AN50" s="240"/>
      <c r="AO50" s="66" t="s">
        <v>475</v>
      </c>
      <c r="AP50" s="66" t="s">
        <v>475</v>
      </c>
      <c r="AQ50" s="59"/>
    </row>
    <row r="51" spans="1:43" ht="6.75" customHeight="1" thickBot="1" x14ac:dyDescent="0.3">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54"/>
      <c r="AN51" s="54"/>
      <c r="AO51" s="54"/>
      <c r="AP51" s="54"/>
      <c r="AQ51" s="59"/>
    </row>
    <row r="52" spans="1:43" ht="24" customHeight="1" thickBot="1" x14ac:dyDescent="0.3">
      <c r="A52" s="263" t="s">
        <v>284</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40" t="s">
        <v>3</v>
      </c>
      <c r="AL52" s="240"/>
      <c r="AM52" s="240" t="s">
        <v>269</v>
      </c>
      <c r="AN52" s="240"/>
      <c r="AO52" s="64" t="s">
        <v>268</v>
      </c>
      <c r="AP52" s="64" t="s">
        <v>267</v>
      </c>
      <c r="AQ52" s="59"/>
    </row>
    <row r="53" spans="1:43" ht="11.25" customHeight="1" thickBot="1" x14ac:dyDescent="0.3">
      <c r="A53" s="265" t="s">
        <v>283</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40" t="s">
        <v>475</v>
      </c>
      <c r="AL53" s="240"/>
      <c r="AM53" s="240" t="s">
        <v>475</v>
      </c>
      <c r="AN53" s="240"/>
      <c r="AO53" s="66" t="s">
        <v>475</v>
      </c>
      <c r="AP53" s="66" t="s">
        <v>475</v>
      </c>
      <c r="AQ53" s="59"/>
    </row>
    <row r="54" spans="1:43" ht="12" customHeight="1" thickBot="1" x14ac:dyDescent="0.3">
      <c r="A54" s="248" t="s">
        <v>282</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0" t="s">
        <v>475</v>
      </c>
      <c r="AL54" s="240"/>
      <c r="AM54" s="240" t="s">
        <v>475</v>
      </c>
      <c r="AN54" s="240"/>
      <c r="AO54" s="66" t="s">
        <v>475</v>
      </c>
      <c r="AP54" s="66" t="s">
        <v>475</v>
      </c>
      <c r="AQ54" s="59"/>
    </row>
    <row r="55" spans="1:43" ht="12" customHeight="1" thickBot="1" x14ac:dyDescent="0.3">
      <c r="A55" s="248" t="s">
        <v>281</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0" t="s">
        <v>475</v>
      </c>
      <c r="AL55" s="240"/>
      <c r="AM55" s="240" t="s">
        <v>475</v>
      </c>
      <c r="AN55" s="240"/>
      <c r="AO55" s="66" t="s">
        <v>475</v>
      </c>
      <c r="AP55" s="66" t="s">
        <v>475</v>
      </c>
      <c r="AQ55" s="59"/>
    </row>
    <row r="56" spans="1:43" ht="12" customHeight="1" thickBot="1" x14ac:dyDescent="0.3">
      <c r="A56" s="256" t="s">
        <v>280</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40" t="s">
        <v>475</v>
      </c>
      <c r="AL56" s="240"/>
      <c r="AM56" s="240" t="s">
        <v>475</v>
      </c>
      <c r="AN56" s="240"/>
      <c r="AO56" s="66" t="s">
        <v>475</v>
      </c>
      <c r="AP56" s="66" t="s">
        <v>475</v>
      </c>
      <c r="AQ56" s="59"/>
    </row>
    <row r="57" spans="1:43" ht="6" customHeight="1" thickBot="1" x14ac:dyDescent="0.3">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54"/>
      <c r="AN57" s="54"/>
      <c r="AO57" s="54"/>
      <c r="AP57" s="54"/>
      <c r="AQ57" s="53"/>
    </row>
    <row r="58" spans="1:43" ht="24" customHeight="1" thickBot="1" x14ac:dyDescent="0.3">
      <c r="A58" s="263" t="s">
        <v>279</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40" t="s">
        <v>3</v>
      </c>
      <c r="AL58" s="240"/>
      <c r="AM58" s="240" t="s">
        <v>269</v>
      </c>
      <c r="AN58" s="240"/>
      <c r="AO58" s="64" t="s">
        <v>268</v>
      </c>
      <c r="AP58" s="64" t="s">
        <v>267</v>
      </c>
      <c r="AQ58" s="59"/>
    </row>
    <row r="59" spans="1:43" ht="12.75" customHeight="1" thickBot="1" x14ac:dyDescent="0.3">
      <c r="A59" s="267" t="s">
        <v>278</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40" t="s">
        <v>475</v>
      </c>
      <c r="AL59" s="240"/>
      <c r="AM59" s="240" t="s">
        <v>475</v>
      </c>
      <c r="AN59" s="240"/>
      <c r="AO59" s="66" t="s">
        <v>475</v>
      </c>
      <c r="AP59" s="66" t="s">
        <v>475</v>
      </c>
      <c r="AQ59" s="63"/>
    </row>
    <row r="60" spans="1:43" ht="12" customHeight="1" thickBot="1" x14ac:dyDescent="0.3">
      <c r="A60" s="248" t="s">
        <v>277</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0" t="s">
        <v>475</v>
      </c>
      <c r="AL60" s="240"/>
      <c r="AM60" s="240" t="s">
        <v>475</v>
      </c>
      <c r="AN60" s="240"/>
      <c r="AO60" s="66" t="s">
        <v>475</v>
      </c>
      <c r="AP60" s="66" t="s">
        <v>475</v>
      </c>
      <c r="AQ60" s="59"/>
    </row>
    <row r="61" spans="1:43" ht="12" customHeight="1" thickBot="1" x14ac:dyDescent="0.3">
      <c r="A61" s="248" t="s">
        <v>276</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0" t="s">
        <v>475</v>
      </c>
      <c r="AL61" s="240"/>
      <c r="AM61" s="240" t="s">
        <v>475</v>
      </c>
      <c r="AN61" s="240"/>
      <c r="AO61" s="66" t="s">
        <v>475</v>
      </c>
      <c r="AP61" s="66" t="s">
        <v>475</v>
      </c>
      <c r="AQ61" s="59"/>
    </row>
    <row r="62" spans="1:43" ht="12" customHeight="1" thickBot="1" x14ac:dyDescent="0.3">
      <c r="A62" s="248" t="s">
        <v>275</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0" t="s">
        <v>475</v>
      </c>
      <c r="AL62" s="240"/>
      <c r="AM62" s="240" t="s">
        <v>475</v>
      </c>
      <c r="AN62" s="240"/>
      <c r="AO62" s="66" t="s">
        <v>475</v>
      </c>
      <c r="AP62" s="66" t="s">
        <v>475</v>
      </c>
      <c r="AQ62" s="59"/>
    </row>
    <row r="63" spans="1:43" ht="9.75" customHeight="1" thickBot="1" x14ac:dyDescent="0.3">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0" t="s">
        <v>475</v>
      </c>
      <c r="AL63" s="240"/>
      <c r="AM63" s="240" t="s">
        <v>475</v>
      </c>
      <c r="AN63" s="240"/>
      <c r="AO63" s="66" t="s">
        <v>475</v>
      </c>
      <c r="AP63" s="66" t="s">
        <v>475</v>
      </c>
      <c r="AQ63" s="59"/>
    </row>
    <row r="64" spans="1:43" ht="9.75" customHeight="1" thickBot="1" x14ac:dyDescent="0.3">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0" t="s">
        <v>475</v>
      </c>
      <c r="AL64" s="240"/>
      <c r="AM64" s="240" t="s">
        <v>475</v>
      </c>
      <c r="AN64" s="240"/>
      <c r="AO64" s="66" t="s">
        <v>475</v>
      </c>
      <c r="AP64" s="66" t="s">
        <v>475</v>
      </c>
      <c r="AQ64" s="59"/>
    </row>
    <row r="65" spans="1:43" ht="12" customHeight="1" thickBot="1" x14ac:dyDescent="0.3">
      <c r="A65" s="248" t="s">
        <v>274</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0" t="s">
        <v>475</v>
      </c>
      <c r="AL65" s="240"/>
      <c r="AM65" s="240" t="s">
        <v>475</v>
      </c>
      <c r="AN65" s="240"/>
      <c r="AO65" s="66" t="s">
        <v>475</v>
      </c>
      <c r="AP65" s="66" t="s">
        <v>475</v>
      </c>
      <c r="AQ65" s="59"/>
    </row>
    <row r="66" spans="1:43" ht="27.75" customHeight="1" thickBot="1" x14ac:dyDescent="0.3">
      <c r="A66" s="269" t="s">
        <v>273</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40" t="s">
        <v>475</v>
      </c>
      <c r="AL66" s="240"/>
      <c r="AM66" s="240" t="s">
        <v>475</v>
      </c>
      <c r="AN66" s="240"/>
      <c r="AO66" s="66" t="s">
        <v>475</v>
      </c>
      <c r="AP66" s="66" t="s">
        <v>475</v>
      </c>
      <c r="AQ66" s="63"/>
    </row>
    <row r="67" spans="1:43" ht="11.25" customHeight="1" thickBot="1" x14ac:dyDescent="0.3">
      <c r="A67" s="248" t="s">
        <v>265</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0" t="s">
        <v>475</v>
      </c>
      <c r="AL67" s="240"/>
      <c r="AM67" s="240" t="s">
        <v>475</v>
      </c>
      <c r="AN67" s="240"/>
      <c r="AO67" s="66" t="s">
        <v>475</v>
      </c>
      <c r="AP67" s="66" t="s">
        <v>475</v>
      </c>
      <c r="AQ67" s="59"/>
    </row>
    <row r="68" spans="1:43" ht="25.5" customHeight="1" thickBot="1" x14ac:dyDescent="0.3">
      <c r="A68" s="269" t="s">
        <v>266</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40" t="s">
        <v>475</v>
      </c>
      <c r="AL68" s="240"/>
      <c r="AM68" s="240" t="s">
        <v>475</v>
      </c>
      <c r="AN68" s="240"/>
      <c r="AO68" s="66" t="s">
        <v>475</v>
      </c>
      <c r="AP68" s="66" t="s">
        <v>475</v>
      </c>
      <c r="AQ68" s="63"/>
    </row>
    <row r="69" spans="1:43" ht="12" customHeight="1" thickBot="1" x14ac:dyDescent="0.3">
      <c r="A69" s="248" t="s">
        <v>264</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0" t="s">
        <v>475</v>
      </c>
      <c r="AL69" s="240"/>
      <c r="AM69" s="240" t="s">
        <v>475</v>
      </c>
      <c r="AN69" s="240"/>
      <c r="AO69" s="66" t="s">
        <v>475</v>
      </c>
      <c r="AP69" s="66" t="s">
        <v>475</v>
      </c>
      <c r="AQ69" s="59"/>
    </row>
    <row r="70" spans="1:43" ht="12.75" customHeight="1" thickBot="1" x14ac:dyDescent="0.3">
      <c r="A70" s="272" t="s">
        <v>272</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40" t="s">
        <v>475</v>
      </c>
      <c r="AL70" s="240"/>
      <c r="AM70" s="240" t="s">
        <v>475</v>
      </c>
      <c r="AN70" s="240"/>
      <c r="AO70" s="66" t="s">
        <v>475</v>
      </c>
      <c r="AP70" s="66" t="s">
        <v>475</v>
      </c>
      <c r="AQ70" s="63"/>
    </row>
    <row r="71" spans="1:43" ht="12" customHeight="1" thickBot="1" x14ac:dyDescent="0.3">
      <c r="A71" s="248" t="s">
        <v>263</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0" t="s">
        <v>475</v>
      </c>
      <c r="AL71" s="240"/>
      <c r="AM71" s="240" t="s">
        <v>475</v>
      </c>
      <c r="AN71" s="240"/>
      <c r="AO71" s="66" t="s">
        <v>475</v>
      </c>
      <c r="AP71" s="66" t="s">
        <v>475</v>
      </c>
      <c r="AQ71" s="59"/>
    </row>
    <row r="72" spans="1:43" ht="12.75" customHeight="1" thickBot="1" x14ac:dyDescent="0.3">
      <c r="A72" s="274" t="s">
        <v>271</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40" t="s">
        <v>475</v>
      </c>
      <c r="AL72" s="240"/>
      <c r="AM72" s="240" t="s">
        <v>475</v>
      </c>
      <c r="AN72" s="240"/>
      <c r="AO72" s="66" t="s">
        <v>475</v>
      </c>
      <c r="AP72" s="66" t="s">
        <v>475</v>
      </c>
      <c r="AQ72" s="63"/>
    </row>
    <row r="73" spans="1:43" ht="7.5" customHeight="1" thickBot="1" x14ac:dyDescent="0.3">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54"/>
      <c r="AN73" s="54"/>
      <c r="AO73" s="54"/>
      <c r="AP73" s="54"/>
      <c r="AQ73" s="53"/>
    </row>
    <row r="74" spans="1:43" ht="25.5" customHeight="1" thickBot="1" x14ac:dyDescent="0.3">
      <c r="A74" s="263" t="s">
        <v>270</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40" t="s">
        <v>3</v>
      </c>
      <c r="AL74" s="240"/>
      <c r="AM74" s="240" t="s">
        <v>269</v>
      </c>
      <c r="AN74" s="240"/>
      <c r="AO74" s="64" t="s">
        <v>268</v>
      </c>
      <c r="AP74" s="64" t="s">
        <v>267</v>
      </c>
      <c r="AQ74" s="59"/>
    </row>
    <row r="75" spans="1:43" ht="25.5" customHeight="1" thickBot="1" x14ac:dyDescent="0.3">
      <c r="A75" s="269" t="s">
        <v>266</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40" t="s">
        <v>475</v>
      </c>
      <c r="AL75" s="240"/>
      <c r="AM75" s="240" t="s">
        <v>475</v>
      </c>
      <c r="AN75" s="240"/>
      <c r="AO75" s="66" t="s">
        <v>475</v>
      </c>
      <c r="AP75" s="66" t="s">
        <v>475</v>
      </c>
      <c r="AQ75" s="63"/>
    </row>
    <row r="76" spans="1:43" ht="12" customHeight="1" thickBot="1" x14ac:dyDescent="0.3">
      <c r="A76" s="248" t="s">
        <v>265</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0" t="s">
        <v>475</v>
      </c>
      <c r="AL76" s="240"/>
      <c r="AM76" s="240" t="s">
        <v>475</v>
      </c>
      <c r="AN76" s="240"/>
      <c r="AO76" s="66" t="s">
        <v>475</v>
      </c>
      <c r="AP76" s="66" t="s">
        <v>475</v>
      </c>
      <c r="AQ76" s="59"/>
    </row>
    <row r="77" spans="1:43" ht="12" customHeight="1" thickBot="1" x14ac:dyDescent="0.3">
      <c r="A77" s="248" t="s">
        <v>264</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0" t="s">
        <v>475</v>
      </c>
      <c r="AL77" s="240"/>
      <c r="AM77" s="240" t="s">
        <v>475</v>
      </c>
      <c r="AN77" s="240"/>
      <c r="AO77" s="66" t="s">
        <v>475</v>
      </c>
      <c r="AP77" s="66" t="s">
        <v>475</v>
      </c>
      <c r="AQ77" s="59"/>
    </row>
    <row r="78" spans="1:43" ht="12" customHeight="1" thickBot="1" x14ac:dyDescent="0.3">
      <c r="A78" s="248" t="s">
        <v>263</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0" t="s">
        <v>475</v>
      </c>
      <c r="AL78" s="240"/>
      <c r="AM78" s="240" t="s">
        <v>475</v>
      </c>
      <c r="AN78" s="240"/>
      <c r="AO78" s="66" t="s">
        <v>475</v>
      </c>
      <c r="AP78" s="66" t="s">
        <v>475</v>
      </c>
      <c r="AQ78" s="59"/>
    </row>
    <row r="79" spans="1:43" ht="12" customHeight="1" thickBot="1" x14ac:dyDescent="0.3">
      <c r="A79" s="248" t="s">
        <v>262</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0" t="s">
        <v>475</v>
      </c>
      <c r="AL79" s="240"/>
      <c r="AM79" s="240" t="s">
        <v>475</v>
      </c>
      <c r="AN79" s="240"/>
      <c r="AO79" s="66" t="s">
        <v>475</v>
      </c>
      <c r="AP79" s="66" t="s">
        <v>475</v>
      </c>
      <c r="AQ79" s="59"/>
    </row>
    <row r="80" spans="1:43" ht="12" customHeight="1" thickBot="1" x14ac:dyDescent="0.3">
      <c r="A80" s="248" t="s">
        <v>261</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0" t="s">
        <v>475</v>
      </c>
      <c r="AL80" s="240"/>
      <c r="AM80" s="240" t="s">
        <v>475</v>
      </c>
      <c r="AN80" s="240"/>
      <c r="AO80" s="66" t="s">
        <v>475</v>
      </c>
      <c r="AP80" s="66" t="s">
        <v>475</v>
      </c>
      <c r="AQ80" s="59"/>
    </row>
    <row r="81" spans="1:45" ht="12.75" customHeight="1" thickBot="1" x14ac:dyDescent="0.3">
      <c r="A81" s="248" t="s">
        <v>260</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0" t="s">
        <v>475</v>
      </c>
      <c r="AL81" s="240"/>
      <c r="AM81" s="240" t="s">
        <v>475</v>
      </c>
      <c r="AN81" s="240"/>
      <c r="AO81" s="66" t="s">
        <v>475</v>
      </c>
      <c r="AP81" s="66" t="s">
        <v>475</v>
      </c>
      <c r="AQ81" s="59"/>
    </row>
    <row r="82" spans="1:45" ht="12.75" customHeight="1" thickBot="1" x14ac:dyDescent="0.3">
      <c r="A82" s="248" t="s">
        <v>259</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0" t="s">
        <v>475</v>
      </c>
      <c r="AL82" s="240"/>
      <c r="AM82" s="240" t="s">
        <v>475</v>
      </c>
      <c r="AN82" s="240"/>
      <c r="AO82" s="66" t="s">
        <v>475</v>
      </c>
      <c r="AP82" s="66" t="s">
        <v>475</v>
      </c>
      <c r="AQ82" s="59"/>
    </row>
    <row r="83" spans="1:45" ht="12" customHeight="1" thickBot="1" x14ac:dyDescent="0.3">
      <c r="A83" s="272" t="s">
        <v>258</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40" t="s">
        <v>475</v>
      </c>
      <c r="AL83" s="240"/>
      <c r="AM83" s="240" t="s">
        <v>475</v>
      </c>
      <c r="AN83" s="240"/>
      <c r="AO83" s="66" t="s">
        <v>475</v>
      </c>
      <c r="AP83" s="66" t="s">
        <v>475</v>
      </c>
      <c r="AQ83" s="63"/>
    </row>
    <row r="84" spans="1:45" ht="12" customHeight="1" thickBot="1" x14ac:dyDescent="0.3">
      <c r="A84" s="272" t="s">
        <v>257</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40" t="s">
        <v>475</v>
      </c>
      <c r="AL84" s="240"/>
      <c r="AM84" s="240" t="s">
        <v>475</v>
      </c>
      <c r="AN84" s="240"/>
      <c r="AO84" s="66" t="s">
        <v>475</v>
      </c>
      <c r="AP84" s="66" t="s">
        <v>475</v>
      </c>
      <c r="AQ84" s="63"/>
    </row>
    <row r="85" spans="1:45" ht="12" customHeight="1" thickBot="1" x14ac:dyDescent="0.3">
      <c r="A85" s="248" t="s">
        <v>256</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0" t="s">
        <v>475</v>
      </c>
      <c r="AL85" s="240"/>
      <c r="AM85" s="240" t="s">
        <v>475</v>
      </c>
      <c r="AN85" s="240"/>
      <c r="AO85" s="66" t="s">
        <v>475</v>
      </c>
      <c r="AP85" s="66" t="s">
        <v>475</v>
      </c>
      <c r="AQ85" s="53"/>
    </row>
    <row r="86" spans="1:45" ht="27.75" customHeight="1" thickBot="1" x14ac:dyDescent="0.3">
      <c r="A86" s="269" t="s">
        <v>255</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40" t="s">
        <v>475</v>
      </c>
      <c r="AL86" s="240"/>
      <c r="AM86" s="240" t="s">
        <v>475</v>
      </c>
      <c r="AN86" s="240"/>
      <c r="AO86" s="66" t="s">
        <v>475</v>
      </c>
      <c r="AP86" s="66" t="s">
        <v>475</v>
      </c>
      <c r="AQ86" s="63"/>
    </row>
    <row r="87" spans="1:45" ht="15.75" thickBot="1" x14ac:dyDescent="0.3">
      <c r="A87" s="269" t="s">
        <v>254</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40" t="s">
        <v>475</v>
      </c>
      <c r="AL87" s="240"/>
      <c r="AM87" s="240" t="s">
        <v>475</v>
      </c>
      <c r="AN87" s="240"/>
      <c r="AO87" s="66" t="s">
        <v>475</v>
      </c>
      <c r="AP87" s="66" t="s">
        <v>475</v>
      </c>
      <c r="AQ87" s="63"/>
    </row>
    <row r="88" spans="1:45" ht="14.25" customHeight="1" thickBot="1" x14ac:dyDescent="0.3">
      <c r="A88" s="277" t="s">
        <v>253</v>
      </c>
      <c r="B88" s="278"/>
      <c r="C88" s="278"/>
      <c r="D88" s="279"/>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40" t="s">
        <v>475</v>
      </c>
      <c r="AL88" s="240"/>
      <c r="AM88" s="240" t="s">
        <v>475</v>
      </c>
      <c r="AN88" s="240"/>
      <c r="AO88" s="66" t="s">
        <v>475</v>
      </c>
      <c r="AP88" s="66" t="s">
        <v>475</v>
      </c>
      <c r="AQ88" s="63"/>
    </row>
    <row r="89" spans="1:45" ht="15.75" thickBot="1" x14ac:dyDescent="0.3">
      <c r="A89" s="277" t="s">
        <v>252</v>
      </c>
      <c r="B89" s="278"/>
      <c r="C89" s="278"/>
      <c r="D89" s="279"/>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40" t="s">
        <v>475</v>
      </c>
      <c r="AL89" s="240"/>
      <c r="AM89" s="240" t="s">
        <v>475</v>
      </c>
      <c r="AN89" s="240"/>
      <c r="AO89" s="66" t="s">
        <v>475</v>
      </c>
      <c r="AP89" s="66" t="s">
        <v>475</v>
      </c>
      <c r="AQ89" s="53"/>
    </row>
    <row r="90" spans="1:45" ht="12" customHeight="1" thickBot="1" x14ac:dyDescent="0.3">
      <c r="A90" s="61" t="s">
        <v>251</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240" t="s">
        <v>475</v>
      </c>
      <c r="AL90" s="240"/>
      <c r="AM90" s="240" t="s">
        <v>475</v>
      </c>
      <c r="AN90" s="240"/>
      <c r="AO90" s="66" t="s">
        <v>475</v>
      </c>
      <c r="AP90" s="66" t="s">
        <v>475</v>
      </c>
      <c r="AQ90" s="59"/>
    </row>
    <row r="91" spans="1:45" ht="3" customHeight="1" x14ac:dyDescent="0.25">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5"/>
    </row>
    <row r="92" spans="1:45" ht="13.5" customHeight="1" x14ac:dyDescent="0.25">
      <c r="A92" s="54" t="s">
        <v>250</v>
      </c>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5"/>
    </row>
    <row r="93" spans="1:45" ht="13.5" customHeight="1" x14ac:dyDescent="0.25">
      <c r="A93" s="58" t="s">
        <v>249</v>
      </c>
      <c r="B93" s="56"/>
      <c r="C93" s="57"/>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5"/>
      <c r="AQ93" s="55"/>
      <c r="AR93" s="55"/>
      <c r="AS93" s="55"/>
    </row>
    <row r="94" spans="1:45" ht="11.25" customHeight="1" x14ac:dyDescent="0.25">
      <c r="A94" s="58" t="s">
        <v>248</v>
      </c>
      <c r="B94" s="56"/>
      <c r="C94" s="57"/>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5"/>
      <c r="AQ94" s="55"/>
      <c r="AR94" s="55"/>
      <c r="AS94" s="53"/>
    </row>
    <row r="95" spans="1:45" x14ac:dyDescent="0.25">
      <c r="A95" s="58" t="s">
        <v>247</v>
      </c>
      <c r="B95" s="56"/>
      <c r="C95" s="57"/>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5"/>
      <c r="AQ95" s="55"/>
      <c r="AR95" s="55"/>
      <c r="AS95" s="53"/>
    </row>
    <row r="96" spans="1:45" x14ac:dyDescent="0.25">
      <c r="A96" s="54" t="s">
        <v>246</v>
      </c>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row>
  </sheetData>
  <customSheetViews>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1"/>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4"/>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zoomScale="85" zoomScaleNormal="85" workbookViewId="0">
      <selection activeCell="A12" sqref="A12:L12"/>
    </sheetView>
  </sheetViews>
  <sheetFormatPr defaultColWidth="9" defaultRowHeight="11.25" x14ac:dyDescent="0.2"/>
  <cols>
    <col min="1" max="1" width="9" style="146"/>
    <col min="2" max="2" width="40.85546875" style="146" customWidth="1"/>
    <col min="3" max="4" width="16.5703125" style="146" customWidth="1"/>
    <col min="5" max="6" width="9" style="146" hidden="1" customWidth="1"/>
    <col min="7" max="10" width="16.5703125" style="146" customWidth="1"/>
    <col min="11" max="11" width="18" style="146" customWidth="1"/>
    <col min="12" max="12" width="27.85546875" style="146" customWidth="1"/>
    <col min="13" max="16384" width="9" style="149"/>
  </cols>
  <sheetData>
    <row r="1" spans="1:12" ht="15.95" customHeight="1" x14ac:dyDescent="0.25">
      <c r="C1" s="147" t="s">
        <v>521</v>
      </c>
      <c r="L1" s="148" t="s">
        <v>67</v>
      </c>
    </row>
    <row r="2" spans="1:12" ht="15.95" customHeight="1" x14ac:dyDescent="0.25">
      <c r="C2" s="147" t="s">
        <v>521</v>
      </c>
      <c r="L2" s="148" t="s">
        <v>9</v>
      </c>
    </row>
    <row r="3" spans="1:12" ht="15.95" customHeight="1" x14ac:dyDescent="0.25">
      <c r="C3" s="147" t="s">
        <v>521</v>
      </c>
      <c r="L3" s="148" t="s">
        <v>66</v>
      </c>
    </row>
    <row r="4" spans="1:12" ht="15.95" customHeight="1" x14ac:dyDescent="0.2"/>
    <row r="5" spans="1:12" ht="15.95" customHeight="1" x14ac:dyDescent="0.25">
      <c r="A5" s="280" t="s">
        <v>496</v>
      </c>
      <c r="B5" s="280"/>
      <c r="C5" s="280"/>
      <c r="D5" s="280"/>
      <c r="E5" s="280"/>
      <c r="F5" s="280"/>
      <c r="G5" s="280"/>
      <c r="H5" s="280"/>
      <c r="I5" s="280"/>
      <c r="J5" s="280"/>
      <c r="K5" s="280"/>
      <c r="L5" s="280"/>
    </row>
    <row r="6" spans="1:12" ht="15.95" customHeight="1" x14ac:dyDescent="0.2"/>
    <row r="7" spans="1:12" ht="18.95" customHeight="1" x14ac:dyDescent="0.3">
      <c r="A7" s="281" t="s">
        <v>522</v>
      </c>
      <c r="B7" s="281"/>
      <c r="C7" s="281"/>
      <c r="D7" s="281"/>
      <c r="E7" s="281"/>
      <c r="F7" s="281"/>
      <c r="G7" s="281"/>
      <c r="H7" s="281"/>
      <c r="I7" s="281"/>
      <c r="J7" s="281"/>
      <c r="K7" s="281"/>
      <c r="L7" s="281"/>
    </row>
    <row r="8" spans="1:12" ht="15.95" customHeight="1" x14ac:dyDescent="0.2"/>
    <row r="9" spans="1:12" ht="15.95" customHeight="1" x14ac:dyDescent="0.25">
      <c r="A9" s="280" t="s">
        <v>523</v>
      </c>
      <c r="B9" s="280"/>
      <c r="C9" s="280"/>
      <c r="D9" s="280"/>
      <c r="E9" s="280"/>
      <c r="F9" s="280"/>
      <c r="G9" s="280"/>
      <c r="H9" s="280"/>
      <c r="I9" s="280"/>
      <c r="J9" s="280"/>
      <c r="K9" s="280"/>
      <c r="L9" s="280"/>
    </row>
    <row r="10" spans="1:12" ht="15.95" customHeight="1" x14ac:dyDescent="0.25">
      <c r="A10" s="282" t="s">
        <v>7</v>
      </c>
      <c r="B10" s="282"/>
      <c r="C10" s="282"/>
      <c r="D10" s="282"/>
      <c r="E10" s="282"/>
      <c r="F10" s="282"/>
      <c r="G10" s="282"/>
      <c r="H10" s="282"/>
      <c r="I10" s="282"/>
      <c r="J10" s="282"/>
      <c r="K10" s="282"/>
      <c r="L10" s="282"/>
    </row>
    <row r="11" spans="1:12" ht="15.95" customHeight="1" x14ac:dyDescent="0.2"/>
    <row r="12" spans="1:12" ht="15.95" customHeight="1" x14ac:dyDescent="0.25">
      <c r="A12" s="280" t="s">
        <v>489</v>
      </c>
      <c r="B12" s="280"/>
      <c r="C12" s="280"/>
      <c r="D12" s="280"/>
      <c r="E12" s="280"/>
      <c r="F12" s="280"/>
      <c r="G12" s="280"/>
      <c r="H12" s="280"/>
      <c r="I12" s="280"/>
      <c r="J12" s="280"/>
      <c r="K12" s="280"/>
      <c r="L12" s="280"/>
    </row>
    <row r="13" spans="1:12" ht="15.95" customHeight="1" x14ac:dyDescent="0.25">
      <c r="A13" s="282" t="s">
        <v>6</v>
      </c>
      <c r="B13" s="282"/>
      <c r="C13" s="282"/>
      <c r="D13" s="282"/>
      <c r="E13" s="282"/>
      <c r="F13" s="282"/>
      <c r="G13" s="282"/>
      <c r="H13" s="282"/>
      <c r="I13" s="282"/>
      <c r="J13" s="282"/>
      <c r="K13" s="282"/>
      <c r="L13" s="282"/>
    </row>
    <row r="14" spans="1:12" ht="15.95" customHeight="1" x14ac:dyDescent="0.2"/>
    <row r="15" spans="1:12" ht="15.95" customHeight="1" x14ac:dyDescent="0.25">
      <c r="A15" s="287" t="s">
        <v>556</v>
      </c>
      <c r="B15" s="287"/>
      <c r="C15" s="287"/>
      <c r="D15" s="287"/>
      <c r="E15" s="287"/>
      <c r="F15" s="287"/>
      <c r="G15" s="287"/>
      <c r="H15" s="287"/>
      <c r="I15" s="287"/>
      <c r="J15" s="287"/>
      <c r="K15" s="287"/>
      <c r="L15" s="287"/>
    </row>
    <row r="16" spans="1:12" ht="15.95" customHeight="1" x14ac:dyDescent="0.25">
      <c r="A16" s="282" t="s">
        <v>5</v>
      </c>
      <c r="B16" s="282"/>
      <c r="C16" s="282"/>
      <c r="D16" s="282"/>
      <c r="E16" s="282"/>
      <c r="F16" s="282"/>
      <c r="G16" s="282"/>
      <c r="H16" s="282"/>
      <c r="I16" s="282"/>
      <c r="J16" s="282"/>
      <c r="K16" s="282"/>
      <c r="L16" s="282"/>
    </row>
    <row r="17" spans="1:12" ht="15.95" customHeight="1" x14ac:dyDescent="0.2"/>
    <row r="18" spans="1:12" ht="15.95" customHeight="1" x14ac:dyDescent="0.2"/>
    <row r="19" spans="1:12" ht="18.95" customHeight="1" x14ac:dyDescent="0.3">
      <c r="A19" s="288" t="s">
        <v>542</v>
      </c>
      <c r="B19" s="288"/>
      <c r="C19" s="288"/>
      <c r="D19" s="288"/>
      <c r="E19" s="288"/>
      <c r="F19" s="288"/>
      <c r="G19" s="288"/>
      <c r="H19" s="288"/>
      <c r="I19" s="288"/>
      <c r="J19" s="288"/>
      <c r="K19" s="288"/>
      <c r="L19" s="288"/>
    </row>
    <row r="20" spans="1:12" ht="11.1" customHeight="1" x14ac:dyDescent="0.2"/>
    <row r="21" spans="1:12" ht="15.95" customHeight="1" x14ac:dyDescent="0.2">
      <c r="A21" s="283" t="s">
        <v>215</v>
      </c>
      <c r="B21" s="283" t="s">
        <v>543</v>
      </c>
      <c r="C21" s="286" t="s">
        <v>375</v>
      </c>
      <c r="D21" s="286"/>
      <c r="E21" s="286"/>
      <c r="F21" s="286"/>
      <c r="G21" s="286"/>
      <c r="H21" s="286"/>
      <c r="I21" s="283" t="s">
        <v>214</v>
      </c>
      <c r="J21" s="283" t="s">
        <v>377</v>
      </c>
      <c r="K21" s="283" t="s">
        <v>213</v>
      </c>
      <c r="L21" s="283" t="s">
        <v>376</v>
      </c>
    </row>
    <row r="22" spans="1:12" ht="33" customHeight="1" x14ac:dyDescent="0.2">
      <c r="A22" s="284"/>
      <c r="B22" s="284"/>
      <c r="C22" s="286" t="s">
        <v>1</v>
      </c>
      <c r="D22" s="286"/>
      <c r="E22" s="160"/>
      <c r="F22" s="160"/>
      <c r="G22" s="286" t="s">
        <v>179</v>
      </c>
      <c r="H22" s="286"/>
      <c r="I22" s="284"/>
      <c r="J22" s="284"/>
      <c r="K22" s="284"/>
      <c r="L22" s="284"/>
    </row>
    <row r="23" spans="1:12" ht="33" customHeight="1" x14ac:dyDescent="0.2">
      <c r="A23" s="285"/>
      <c r="B23" s="285"/>
      <c r="C23" s="160" t="s">
        <v>212</v>
      </c>
      <c r="D23" s="160" t="s">
        <v>211</v>
      </c>
      <c r="E23" s="160" t="s">
        <v>212</v>
      </c>
      <c r="F23" s="160" t="s">
        <v>211</v>
      </c>
      <c r="G23" s="160" t="s">
        <v>212</v>
      </c>
      <c r="H23" s="160" t="s">
        <v>211</v>
      </c>
      <c r="I23" s="285"/>
      <c r="J23" s="285"/>
      <c r="K23" s="285"/>
      <c r="L23" s="285"/>
    </row>
    <row r="24" spans="1:12" ht="15.95" customHeight="1" x14ac:dyDescent="0.25">
      <c r="A24" s="161" t="s">
        <v>63</v>
      </c>
      <c r="B24" s="162" t="s">
        <v>62</v>
      </c>
      <c r="C24" s="162" t="s">
        <v>61</v>
      </c>
      <c r="D24" s="162" t="s">
        <v>60</v>
      </c>
      <c r="E24" s="162" t="s">
        <v>58</v>
      </c>
      <c r="F24" s="162" t="s">
        <v>57</v>
      </c>
      <c r="G24" s="162" t="s">
        <v>55</v>
      </c>
      <c r="H24" s="162" t="s">
        <v>53</v>
      </c>
      <c r="I24" s="162" t="s">
        <v>71</v>
      </c>
      <c r="J24" s="162" t="s">
        <v>69</v>
      </c>
      <c r="K24" s="162" t="s">
        <v>68</v>
      </c>
      <c r="L24" s="162" t="s">
        <v>426</v>
      </c>
    </row>
    <row r="25" spans="1:12" s="165" customFormat="1" ht="15.95" customHeight="1" x14ac:dyDescent="0.25">
      <c r="A25" s="161" t="s">
        <v>63</v>
      </c>
      <c r="B25" s="161" t="s">
        <v>210</v>
      </c>
      <c r="C25" s="163" t="s">
        <v>475</v>
      </c>
      <c r="D25" s="163" t="s">
        <v>475</v>
      </c>
      <c r="E25" s="164" t="s">
        <v>475</v>
      </c>
      <c r="F25" s="164" t="s">
        <v>475</v>
      </c>
      <c r="G25" s="164" t="s">
        <v>475</v>
      </c>
      <c r="H25" s="164" t="s">
        <v>475</v>
      </c>
      <c r="I25" s="164" t="s">
        <v>533</v>
      </c>
      <c r="J25" s="164" t="s">
        <v>533</v>
      </c>
      <c r="K25" s="164" t="s">
        <v>475</v>
      </c>
      <c r="L25" s="164" t="s">
        <v>475</v>
      </c>
    </row>
    <row r="26" spans="1:12" ht="15.95" customHeight="1" x14ac:dyDescent="0.25">
      <c r="A26" s="161" t="s">
        <v>209</v>
      </c>
      <c r="B26" s="162" t="s">
        <v>382</v>
      </c>
      <c r="C26" s="120" t="s">
        <v>544</v>
      </c>
      <c r="D26" s="120" t="s">
        <v>544</v>
      </c>
      <c r="E26" s="160" t="s">
        <v>475</v>
      </c>
      <c r="F26" s="160" t="s">
        <v>475</v>
      </c>
      <c r="G26" s="160" t="s">
        <v>475</v>
      </c>
      <c r="H26" s="160" t="s">
        <v>475</v>
      </c>
      <c r="I26" s="160" t="s">
        <v>533</v>
      </c>
      <c r="J26" s="160" t="s">
        <v>533</v>
      </c>
      <c r="K26" s="160" t="s">
        <v>475</v>
      </c>
      <c r="L26" s="160" t="s">
        <v>475</v>
      </c>
    </row>
    <row r="27" spans="1:12" ht="33" customHeight="1" x14ac:dyDescent="0.25">
      <c r="A27" s="161" t="s">
        <v>208</v>
      </c>
      <c r="B27" s="162" t="s">
        <v>384</v>
      </c>
      <c r="C27" s="120" t="s">
        <v>544</v>
      </c>
      <c r="D27" s="120" t="s">
        <v>544</v>
      </c>
      <c r="E27" s="160" t="s">
        <v>475</v>
      </c>
      <c r="F27" s="160" t="s">
        <v>475</v>
      </c>
      <c r="G27" s="160" t="s">
        <v>475</v>
      </c>
      <c r="H27" s="160" t="s">
        <v>475</v>
      </c>
      <c r="I27" s="160" t="s">
        <v>533</v>
      </c>
      <c r="J27" s="160" t="s">
        <v>533</v>
      </c>
      <c r="K27" s="160" t="s">
        <v>475</v>
      </c>
      <c r="L27" s="160" t="s">
        <v>475</v>
      </c>
    </row>
    <row r="28" spans="1:12" ht="51" customHeight="1" x14ac:dyDescent="0.25">
      <c r="A28" s="161" t="s">
        <v>383</v>
      </c>
      <c r="B28" s="162" t="s">
        <v>388</v>
      </c>
      <c r="C28" s="120" t="s">
        <v>544</v>
      </c>
      <c r="D28" s="120" t="s">
        <v>544</v>
      </c>
      <c r="E28" s="160" t="s">
        <v>475</v>
      </c>
      <c r="F28" s="160" t="s">
        <v>475</v>
      </c>
      <c r="G28" s="160" t="s">
        <v>475</v>
      </c>
      <c r="H28" s="160" t="s">
        <v>475</v>
      </c>
      <c r="I28" s="160" t="s">
        <v>533</v>
      </c>
      <c r="J28" s="160" t="s">
        <v>533</v>
      </c>
      <c r="K28" s="160" t="s">
        <v>475</v>
      </c>
      <c r="L28" s="160" t="s">
        <v>475</v>
      </c>
    </row>
    <row r="29" spans="1:12" ht="33" customHeight="1" x14ac:dyDescent="0.25">
      <c r="A29" s="161" t="s">
        <v>207</v>
      </c>
      <c r="B29" s="162" t="s">
        <v>387</v>
      </c>
      <c r="C29" s="120" t="s">
        <v>544</v>
      </c>
      <c r="D29" s="120" t="s">
        <v>544</v>
      </c>
      <c r="E29" s="160" t="s">
        <v>475</v>
      </c>
      <c r="F29" s="160" t="s">
        <v>475</v>
      </c>
      <c r="G29" s="160" t="s">
        <v>475</v>
      </c>
      <c r="H29" s="160" t="s">
        <v>475</v>
      </c>
      <c r="I29" s="160" t="s">
        <v>533</v>
      </c>
      <c r="J29" s="160" t="s">
        <v>533</v>
      </c>
      <c r="K29" s="160" t="s">
        <v>475</v>
      </c>
      <c r="L29" s="160" t="s">
        <v>475</v>
      </c>
    </row>
    <row r="30" spans="1:12" ht="33" customHeight="1" x14ac:dyDescent="0.25">
      <c r="A30" s="161" t="s">
        <v>206</v>
      </c>
      <c r="B30" s="162" t="s">
        <v>389</v>
      </c>
      <c r="C30" s="120" t="s">
        <v>544</v>
      </c>
      <c r="D30" s="120" t="s">
        <v>544</v>
      </c>
      <c r="E30" s="160" t="s">
        <v>475</v>
      </c>
      <c r="F30" s="160" t="s">
        <v>475</v>
      </c>
      <c r="G30" s="160" t="s">
        <v>475</v>
      </c>
      <c r="H30" s="160" t="s">
        <v>475</v>
      </c>
      <c r="I30" s="160" t="s">
        <v>533</v>
      </c>
      <c r="J30" s="160" t="s">
        <v>533</v>
      </c>
      <c r="K30" s="160" t="s">
        <v>475</v>
      </c>
      <c r="L30" s="160" t="s">
        <v>475</v>
      </c>
    </row>
    <row r="31" spans="1:12" ht="51" customHeight="1" x14ac:dyDescent="0.25">
      <c r="A31" s="161" t="s">
        <v>205</v>
      </c>
      <c r="B31" s="162" t="s">
        <v>385</v>
      </c>
      <c r="C31" s="166" t="s">
        <v>559</v>
      </c>
      <c r="D31" s="166" t="str">
        <f>C31</f>
        <v>11.09.2023</v>
      </c>
      <c r="E31" s="160" t="s">
        <v>475</v>
      </c>
      <c r="F31" s="160" t="s">
        <v>475</v>
      </c>
      <c r="G31" s="160" t="s">
        <v>475</v>
      </c>
      <c r="H31" s="160" t="s">
        <v>475</v>
      </c>
      <c r="I31" s="167">
        <v>1</v>
      </c>
      <c r="J31" s="167">
        <v>1</v>
      </c>
      <c r="K31" s="160" t="s">
        <v>475</v>
      </c>
      <c r="L31" s="160" t="s">
        <v>475</v>
      </c>
    </row>
    <row r="32" spans="1:12" ht="51" customHeight="1" x14ac:dyDescent="0.25">
      <c r="A32" s="161" t="s">
        <v>203</v>
      </c>
      <c r="B32" s="162" t="s">
        <v>390</v>
      </c>
      <c r="C32" s="166">
        <v>45275</v>
      </c>
      <c r="D32" s="166">
        <f>C32</f>
        <v>45275</v>
      </c>
      <c r="E32" s="160" t="s">
        <v>475</v>
      </c>
      <c r="F32" s="160" t="s">
        <v>475</v>
      </c>
      <c r="G32" s="160" t="s">
        <v>475</v>
      </c>
      <c r="H32" s="160" t="s">
        <v>475</v>
      </c>
      <c r="I32" s="167">
        <v>1</v>
      </c>
      <c r="J32" s="167">
        <v>1</v>
      </c>
      <c r="K32" s="160" t="s">
        <v>475</v>
      </c>
      <c r="L32" s="160" t="s">
        <v>475</v>
      </c>
    </row>
    <row r="33" spans="1:12" ht="33" customHeight="1" x14ac:dyDescent="0.25">
      <c r="A33" s="161" t="s">
        <v>401</v>
      </c>
      <c r="B33" s="162" t="s">
        <v>320</v>
      </c>
      <c r="C33" s="120" t="s">
        <v>544</v>
      </c>
      <c r="D33" s="120" t="s">
        <v>544</v>
      </c>
      <c r="E33" s="160" t="s">
        <v>475</v>
      </c>
      <c r="F33" s="160" t="s">
        <v>475</v>
      </c>
      <c r="G33" s="160" t="s">
        <v>475</v>
      </c>
      <c r="H33" s="160" t="s">
        <v>475</v>
      </c>
      <c r="I33" s="160" t="s">
        <v>533</v>
      </c>
      <c r="J33" s="160" t="s">
        <v>533</v>
      </c>
      <c r="K33" s="160" t="s">
        <v>475</v>
      </c>
      <c r="L33" s="160" t="s">
        <v>475</v>
      </c>
    </row>
    <row r="34" spans="1:12" ht="51" customHeight="1" x14ac:dyDescent="0.25">
      <c r="A34" s="161" t="s">
        <v>402</v>
      </c>
      <c r="B34" s="162" t="s">
        <v>394</v>
      </c>
      <c r="C34" s="120" t="s">
        <v>544</v>
      </c>
      <c r="D34" s="120" t="s">
        <v>544</v>
      </c>
      <c r="E34" s="160" t="s">
        <v>475</v>
      </c>
      <c r="F34" s="160" t="s">
        <v>475</v>
      </c>
      <c r="G34" s="160" t="s">
        <v>475</v>
      </c>
      <c r="H34" s="160" t="s">
        <v>475</v>
      </c>
      <c r="I34" s="160" t="s">
        <v>533</v>
      </c>
      <c r="J34" s="160" t="s">
        <v>533</v>
      </c>
      <c r="K34" s="160" t="s">
        <v>475</v>
      </c>
      <c r="L34" s="160" t="s">
        <v>475</v>
      </c>
    </row>
    <row r="35" spans="1:12" ht="15.95" customHeight="1" x14ac:dyDescent="0.25">
      <c r="A35" s="161" t="s">
        <v>403</v>
      </c>
      <c r="B35" s="162" t="s">
        <v>204</v>
      </c>
      <c r="C35" s="166" t="s">
        <v>567</v>
      </c>
      <c r="D35" s="166" t="str">
        <f>C35</f>
        <v>15.05.2025</v>
      </c>
      <c r="E35" s="160" t="s">
        <v>475</v>
      </c>
      <c r="F35" s="160" t="s">
        <v>475</v>
      </c>
      <c r="G35" s="160" t="s">
        <v>475</v>
      </c>
      <c r="H35" s="160" t="s">
        <v>475</v>
      </c>
      <c r="I35" s="167">
        <v>1</v>
      </c>
      <c r="J35" s="167">
        <v>1</v>
      </c>
      <c r="K35" s="160" t="s">
        <v>475</v>
      </c>
      <c r="L35" s="160" t="s">
        <v>475</v>
      </c>
    </row>
    <row r="36" spans="1:12" ht="33" customHeight="1" x14ac:dyDescent="0.25">
      <c r="A36" s="161" t="s">
        <v>404</v>
      </c>
      <c r="B36" s="162" t="s">
        <v>386</v>
      </c>
      <c r="C36" s="120" t="s">
        <v>544</v>
      </c>
      <c r="D36" s="120" t="s">
        <v>544</v>
      </c>
      <c r="E36" s="160" t="s">
        <v>475</v>
      </c>
      <c r="F36" s="160" t="s">
        <v>475</v>
      </c>
      <c r="G36" s="160" t="s">
        <v>475</v>
      </c>
      <c r="H36" s="160" t="s">
        <v>475</v>
      </c>
      <c r="I36" s="160" t="s">
        <v>533</v>
      </c>
      <c r="J36" s="160" t="s">
        <v>533</v>
      </c>
      <c r="K36" s="160" t="s">
        <v>475</v>
      </c>
      <c r="L36" s="160" t="s">
        <v>475</v>
      </c>
    </row>
    <row r="37" spans="1:12" ht="61.5" customHeight="1" x14ac:dyDescent="0.25">
      <c r="A37" s="161" t="s">
        <v>405</v>
      </c>
      <c r="B37" s="162" t="s">
        <v>202</v>
      </c>
      <c r="C37" s="120" t="s">
        <v>545</v>
      </c>
      <c r="D37" s="120" t="s">
        <v>545</v>
      </c>
      <c r="E37" s="160" t="s">
        <v>475</v>
      </c>
      <c r="F37" s="160" t="s">
        <v>475</v>
      </c>
      <c r="G37" s="160" t="s">
        <v>475</v>
      </c>
      <c r="H37" s="160" t="s">
        <v>475</v>
      </c>
      <c r="I37" s="160" t="s">
        <v>533</v>
      </c>
      <c r="J37" s="160" t="s">
        <v>533</v>
      </c>
      <c r="K37" s="160" t="s">
        <v>475</v>
      </c>
      <c r="L37" s="160" t="s">
        <v>475</v>
      </c>
    </row>
    <row r="38" spans="1:12" s="165" customFormat="1" ht="15.95" customHeight="1" x14ac:dyDescent="0.25">
      <c r="A38" s="161" t="s">
        <v>546</v>
      </c>
      <c r="B38" s="161" t="s">
        <v>201</v>
      </c>
      <c r="C38" s="163" t="s">
        <v>475</v>
      </c>
      <c r="D38" s="163" t="s">
        <v>475</v>
      </c>
      <c r="E38" s="164" t="s">
        <v>475</v>
      </c>
      <c r="F38" s="164" t="s">
        <v>475</v>
      </c>
      <c r="G38" s="164" t="s">
        <v>475</v>
      </c>
      <c r="H38" s="164" t="s">
        <v>475</v>
      </c>
      <c r="I38" s="164" t="s">
        <v>533</v>
      </c>
      <c r="J38" s="164" t="s">
        <v>533</v>
      </c>
      <c r="K38" s="164" t="s">
        <v>475</v>
      </c>
      <c r="L38" s="164" t="s">
        <v>475</v>
      </c>
    </row>
    <row r="39" spans="1:12" ht="68.099999999999994" customHeight="1" x14ac:dyDescent="0.25">
      <c r="A39" s="161" t="s">
        <v>62</v>
      </c>
      <c r="B39" s="162" t="s">
        <v>391</v>
      </c>
      <c r="C39" s="166" t="s">
        <v>560</v>
      </c>
      <c r="D39" s="166" t="str">
        <f>C39</f>
        <v>30.09.2025</v>
      </c>
      <c r="E39" s="160" t="s">
        <v>475</v>
      </c>
      <c r="F39" s="160" t="s">
        <v>475</v>
      </c>
      <c r="G39" s="160" t="s">
        <v>475</v>
      </c>
      <c r="H39" s="160" t="s">
        <v>475</v>
      </c>
      <c r="I39" s="167">
        <v>1</v>
      </c>
      <c r="J39" s="167">
        <v>1</v>
      </c>
      <c r="K39" s="160" t="s">
        <v>475</v>
      </c>
      <c r="L39" s="160" t="s">
        <v>475</v>
      </c>
    </row>
    <row r="40" spans="1:12" ht="102.95" customHeight="1" x14ac:dyDescent="0.25">
      <c r="A40" s="161" t="s">
        <v>200</v>
      </c>
      <c r="B40" s="162" t="s">
        <v>393</v>
      </c>
      <c r="C40" s="120" t="s">
        <v>547</v>
      </c>
      <c r="D40" s="120" t="s">
        <v>547</v>
      </c>
      <c r="E40" s="160" t="s">
        <v>475</v>
      </c>
      <c r="F40" s="160" t="s">
        <v>475</v>
      </c>
      <c r="G40" s="160" t="s">
        <v>475</v>
      </c>
      <c r="H40" s="160" t="s">
        <v>475</v>
      </c>
      <c r="I40" s="160" t="s">
        <v>533</v>
      </c>
      <c r="J40" s="160" t="s">
        <v>533</v>
      </c>
      <c r="K40" s="160" t="s">
        <v>475</v>
      </c>
      <c r="L40" s="160" t="s">
        <v>475</v>
      </c>
    </row>
    <row r="41" spans="1:12" s="165" customFormat="1" ht="33" customHeight="1" x14ac:dyDescent="0.25">
      <c r="A41" s="161" t="s">
        <v>199</v>
      </c>
      <c r="B41" s="161" t="s">
        <v>471</v>
      </c>
      <c r="C41" s="163" t="s">
        <v>475</v>
      </c>
      <c r="D41" s="163" t="s">
        <v>475</v>
      </c>
      <c r="E41" s="164" t="s">
        <v>475</v>
      </c>
      <c r="F41" s="164" t="s">
        <v>475</v>
      </c>
      <c r="G41" s="164" t="s">
        <v>475</v>
      </c>
      <c r="H41" s="164" t="s">
        <v>475</v>
      </c>
      <c r="I41" s="164" t="s">
        <v>533</v>
      </c>
      <c r="J41" s="164" t="s">
        <v>533</v>
      </c>
      <c r="K41" s="164" t="s">
        <v>475</v>
      </c>
      <c r="L41" s="164" t="s">
        <v>475</v>
      </c>
    </row>
    <row r="42" spans="1:12" ht="51" customHeight="1" x14ac:dyDescent="0.25">
      <c r="A42" s="161" t="s">
        <v>61</v>
      </c>
      <c r="B42" s="162" t="s">
        <v>392</v>
      </c>
      <c r="C42" s="166">
        <f>C39+1</f>
        <v>45931</v>
      </c>
      <c r="D42" s="166">
        <f>C42+20</f>
        <v>45951</v>
      </c>
      <c r="E42" s="160" t="s">
        <v>475</v>
      </c>
      <c r="F42" s="160" t="s">
        <v>475</v>
      </c>
      <c r="G42" s="160" t="s">
        <v>475</v>
      </c>
      <c r="H42" s="160" t="s">
        <v>475</v>
      </c>
      <c r="I42" s="160" t="s">
        <v>533</v>
      </c>
      <c r="J42" s="160" t="s">
        <v>533</v>
      </c>
      <c r="K42" s="160" t="s">
        <v>475</v>
      </c>
      <c r="L42" s="160" t="s">
        <v>475</v>
      </c>
    </row>
    <row r="43" spans="1:12" ht="57" customHeight="1" x14ac:dyDescent="0.25">
      <c r="A43" s="161" t="s">
        <v>198</v>
      </c>
      <c r="B43" s="162" t="s">
        <v>196</v>
      </c>
      <c r="C43" s="120" t="s">
        <v>547</v>
      </c>
      <c r="D43" s="120" t="s">
        <v>547</v>
      </c>
      <c r="E43" s="160" t="s">
        <v>475</v>
      </c>
      <c r="F43" s="160" t="s">
        <v>475</v>
      </c>
      <c r="G43" s="160" t="s">
        <v>475</v>
      </c>
      <c r="H43" s="160" t="s">
        <v>475</v>
      </c>
      <c r="I43" s="160" t="s">
        <v>533</v>
      </c>
      <c r="J43" s="160" t="s">
        <v>533</v>
      </c>
      <c r="K43" s="160" t="s">
        <v>475</v>
      </c>
      <c r="L43" s="160" t="s">
        <v>475</v>
      </c>
    </row>
    <row r="44" spans="1:12" ht="15.95" customHeight="1" x14ac:dyDescent="0.25">
      <c r="A44" s="161" t="s">
        <v>197</v>
      </c>
      <c r="B44" s="162" t="s">
        <v>194</v>
      </c>
      <c r="C44" s="166">
        <f>D42</f>
        <v>45951</v>
      </c>
      <c r="D44" s="166">
        <f>C47-1</f>
        <v>45982</v>
      </c>
      <c r="E44" s="160" t="s">
        <v>475</v>
      </c>
      <c r="F44" s="160" t="s">
        <v>475</v>
      </c>
      <c r="G44" s="160" t="s">
        <v>475</v>
      </c>
      <c r="H44" s="160" t="s">
        <v>475</v>
      </c>
      <c r="I44" s="160" t="s">
        <v>533</v>
      </c>
      <c r="J44" s="160" t="s">
        <v>533</v>
      </c>
      <c r="K44" s="160" t="s">
        <v>475</v>
      </c>
      <c r="L44" s="160" t="s">
        <v>475</v>
      </c>
    </row>
    <row r="45" spans="1:12" ht="68.099999999999994" customHeight="1" x14ac:dyDescent="0.25">
      <c r="A45" s="161" t="s">
        <v>195</v>
      </c>
      <c r="B45" s="162" t="s">
        <v>397</v>
      </c>
      <c r="C45" s="120" t="s">
        <v>544</v>
      </c>
      <c r="D45" s="120" t="s">
        <v>544</v>
      </c>
      <c r="E45" s="160" t="s">
        <v>475</v>
      </c>
      <c r="F45" s="160" t="s">
        <v>475</v>
      </c>
      <c r="G45" s="160" t="s">
        <v>475</v>
      </c>
      <c r="H45" s="160" t="s">
        <v>475</v>
      </c>
      <c r="I45" s="160" t="s">
        <v>533</v>
      </c>
      <c r="J45" s="160" t="s">
        <v>533</v>
      </c>
      <c r="K45" s="160" t="s">
        <v>475</v>
      </c>
      <c r="L45" s="160" t="s">
        <v>475</v>
      </c>
    </row>
    <row r="46" spans="1:12" ht="155.1" customHeight="1" x14ac:dyDescent="0.25">
      <c r="A46" s="161" t="s">
        <v>193</v>
      </c>
      <c r="B46" s="162" t="s">
        <v>395</v>
      </c>
      <c r="C46" s="120" t="s">
        <v>544</v>
      </c>
      <c r="D46" s="120" t="s">
        <v>544</v>
      </c>
      <c r="E46" s="160" t="s">
        <v>475</v>
      </c>
      <c r="F46" s="160" t="s">
        <v>475</v>
      </c>
      <c r="G46" s="160" t="s">
        <v>475</v>
      </c>
      <c r="H46" s="160" t="s">
        <v>475</v>
      </c>
      <c r="I46" s="160" t="s">
        <v>533</v>
      </c>
      <c r="J46" s="160" t="s">
        <v>533</v>
      </c>
      <c r="K46" s="160" t="s">
        <v>475</v>
      </c>
      <c r="L46" s="160" t="s">
        <v>475</v>
      </c>
    </row>
    <row r="47" spans="1:12" ht="15.95" customHeight="1" x14ac:dyDescent="0.25">
      <c r="A47" s="161" t="s">
        <v>191</v>
      </c>
      <c r="B47" s="162" t="s">
        <v>192</v>
      </c>
      <c r="C47" s="166">
        <v>45983</v>
      </c>
      <c r="D47" s="166">
        <v>45991</v>
      </c>
      <c r="E47" s="160" t="s">
        <v>475</v>
      </c>
      <c r="F47" s="160" t="s">
        <v>475</v>
      </c>
      <c r="G47" s="160" t="s">
        <v>475</v>
      </c>
      <c r="H47" s="160" t="s">
        <v>475</v>
      </c>
      <c r="I47" s="160" t="s">
        <v>533</v>
      </c>
      <c r="J47" s="160" t="s">
        <v>533</v>
      </c>
      <c r="K47" s="160" t="s">
        <v>475</v>
      </c>
      <c r="L47" s="160" t="s">
        <v>475</v>
      </c>
    </row>
    <row r="48" spans="1:12" s="165" customFormat="1" ht="15.95" customHeight="1" x14ac:dyDescent="0.25">
      <c r="A48" s="161" t="s">
        <v>548</v>
      </c>
      <c r="B48" s="161" t="s">
        <v>190</v>
      </c>
      <c r="C48" s="163" t="s">
        <v>475</v>
      </c>
      <c r="D48" s="163" t="s">
        <v>475</v>
      </c>
      <c r="E48" s="164" t="s">
        <v>475</v>
      </c>
      <c r="F48" s="164" t="s">
        <v>475</v>
      </c>
      <c r="G48" s="164" t="s">
        <v>475</v>
      </c>
      <c r="H48" s="164" t="s">
        <v>475</v>
      </c>
      <c r="I48" s="164" t="s">
        <v>533</v>
      </c>
      <c r="J48" s="164" t="s">
        <v>533</v>
      </c>
      <c r="K48" s="164" t="s">
        <v>475</v>
      </c>
      <c r="L48" s="164" t="s">
        <v>475</v>
      </c>
    </row>
    <row r="49" spans="1:12" ht="33" customHeight="1" x14ac:dyDescent="0.25">
      <c r="A49" s="161" t="s">
        <v>60</v>
      </c>
      <c r="B49" s="162" t="s">
        <v>549</v>
      </c>
      <c r="C49" s="166">
        <v>46006</v>
      </c>
      <c r="D49" s="166">
        <v>46011</v>
      </c>
      <c r="E49" s="160" t="s">
        <v>475</v>
      </c>
      <c r="F49" s="160" t="s">
        <v>475</v>
      </c>
      <c r="G49" s="160" t="s">
        <v>475</v>
      </c>
      <c r="H49" s="160" t="s">
        <v>475</v>
      </c>
      <c r="I49" s="160" t="s">
        <v>533</v>
      </c>
      <c r="J49" s="160" t="s">
        <v>533</v>
      </c>
      <c r="K49" s="160" t="s">
        <v>475</v>
      </c>
      <c r="L49" s="160" t="s">
        <v>475</v>
      </c>
    </row>
    <row r="50" spans="1:12" ht="86.1" customHeight="1" x14ac:dyDescent="0.25">
      <c r="A50" s="161" t="s">
        <v>189</v>
      </c>
      <c r="B50" s="162" t="s">
        <v>396</v>
      </c>
      <c r="C50" s="166">
        <v>46018</v>
      </c>
      <c r="D50" s="166">
        <v>46018</v>
      </c>
      <c r="E50" s="160" t="s">
        <v>475</v>
      </c>
      <c r="F50" s="160" t="s">
        <v>475</v>
      </c>
      <c r="G50" s="160" t="s">
        <v>475</v>
      </c>
      <c r="H50" s="160" t="s">
        <v>475</v>
      </c>
      <c r="I50" s="160" t="s">
        <v>533</v>
      </c>
      <c r="J50" s="160" t="s">
        <v>533</v>
      </c>
      <c r="K50" s="160" t="s">
        <v>475</v>
      </c>
      <c r="L50" s="160" t="s">
        <v>475</v>
      </c>
    </row>
    <row r="51" spans="1:12" ht="51" customHeight="1" x14ac:dyDescent="0.25">
      <c r="A51" s="161" t="s">
        <v>188</v>
      </c>
      <c r="B51" s="162" t="s">
        <v>398</v>
      </c>
      <c r="C51" s="120" t="s">
        <v>544</v>
      </c>
      <c r="D51" s="120" t="s">
        <v>544</v>
      </c>
      <c r="E51" s="160" t="s">
        <v>475</v>
      </c>
      <c r="F51" s="160" t="s">
        <v>475</v>
      </c>
      <c r="G51" s="160" t="s">
        <v>475</v>
      </c>
      <c r="H51" s="160" t="s">
        <v>475</v>
      </c>
      <c r="I51" s="160" t="s">
        <v>533</v>
      </c>
      <c r="J51" s="160" t="s">
        <v>533</v>
      </c>
      <c r="K51" s="160" t="s">
        <v>475</v>
      </c>
      <c r="L51" s="160" t="s">
        <v>475</v>
      </c>
    </row>
    <row r="52" spans="1:12" ht="51" customHeight="1" x14ac:dyDescent="0.25">
      <c r="A52" s="161" t="s">
        <v>186</v>
      </c>
      <c r="B52" s="162" t="s">
        <v>187</v>
      </c>
      <c r="C52" s="120" t="s">
        <v>544</v>
      </c>
      <c r="D52" s="120" t="s">
        <v>544</v>
      </c>
      <c r="E52" s="160" t="s">
        <v>475</v>
      </c>
      <c r="F52" s="160" t="s">
        <v>475</v>
      </c>
      <c r="G52" s="160" t="s">
        <v>475</v>
      </c>
      <c r="H52" s="160" t="s">
        <v>475</v>
      </c>
      <c r="I52" s="160" t="s">
        <v>533</v>
      </c>
      <c r="J52" s="160" t="s">
        <v>533</v>
      </c>
      <c r="K52" s="160" t="s">
        <v>475</v>
      </c>
      <c r="L52" s="160" t="s">
        <v>475</v>
      </c>
    </row>
    <row r="53" spans="1:12" ht="33" customHeight="1" x14ac:dyDescent="0.25">
      <c r="A53" s="161" t="s">
        <v>185</v>
      </c>
      <c r="B53" s="162" t="s">
        <v>399</v>
      </c>
      <c r="C53" s="166">
        <v>46022</v>
      </c>
      <c r="D53" s="166">
        <v>46022</v>
      </c>
      <c r="E53" s="160" t="s">
        <v>475</v>
      </c>
      <c r="F53" s="160" t="s">
        <v>475</v>
      </c>
      <c r="G53" s="160" t="s">
        <v>475</v>
      </c>
      <c r="H53" s="160" t="s">
        <v>475</v>
      </c>
      <c r="I53" s="160" t="s">
        <v>533</v>
      </c>
      <c r="J53" s="160" t="s">
        <v>533</v>
      </c>
      <c r="K53" s="160" t="s">
        <v>475</v>
      </c>
      <c r="L53" s="160" t="s">
        <v>475</v>
      </c>
    </row>
    <row r="54" spans="1:12" ht="33" customHeight="1" x14ac:dyDescent="0.25">
      <c r="A54" s="161" t="s">
        <v>400</v>
      </c>
      <c r="B54" s="162" t="s">
        <v>550</v>
      </c>
      <c r="C54" s="120" t="s">
        <v>544</v>
      </c>
      <c r="D54" s="120" t="s">
        <v>544</v>
      </c>
      <c r="E54" s="160" t="s">
        <v>475</v>
      </c>
      <c r="F54" s="160" t="s">
        <v>475</v>
      </c>
      <c r="G54" s="160" t="s">
        <v>475</v>
      </c>
      <c r="H54" s="160" t="s">
        <v>475</v>
      </c>
      <c r="I54" s="160" t="s">
        <v>533</v>
      </c>
      <c r="J54" s="160" t="s">
        <v>533</v>
      </c>
      <c r="K54" s="160" t="s">
        <v>475</v>
      </c>
      <c r="L54" s="160" t="s">
        <v>475</v>
      </c>
    </row>
    <row r="55" spans="1:12" ht="11.1" customHeight="1" x14ac:dyDescent="0.2"/>
  </sheetData>
  <customSheetViews>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1"/>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4"/>
    </customSheetView>
  </customSheetViews>
  <mergeCells count="18">
    <mergeCell ref="C22:D22"/>
    <mergeCell ref="C21:H21"/>
    <mergeCell ref="A5:L5"/>
    <mergeCell ref="A7:L7"/>
    <mergeCell ref="A9:L9"/>
    <mergeCell ref="A10:L10"/>
    <mergeCell ref="K21:K23"/>
    <mergeCell ref="L21:L23"/>
    <mergeCell ref="G22:H22"/>
    <mergeCell ref="A12:L12"/>
    <mergeCell ref="A13:L13"/>
    <mergeCell ref="A15:L15"/>
    <mergeCell ref="A16:L16"/>
    <mergeCell ref="A19:L19"/>
    <mergeCell ref="A21:A23"/>
    <mergeCell ref="B21:B23"/>
    <mergeCell ref="I21:I23"/>
    <mergeCell ref="J21:J23"/>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2025-11-11T19:37:56Z</dcterms:modified>
</cp:coreProperties>
</file>